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2024\"/>
    </mc:Choice>
  </mc:AlternateContent>
  <bookViews>
    <workbookView xWindow="0" yWindow="0" windowWidth="20400" windowHeight="682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_FilterDatabase" localSheetId="1" hidden="1">' Račun prihoda i rashoda'!$C$1:$C$76</definedName>
    <definedName name="_xlnm._FilterDatabase" localSheetId="4" hidden="1">'POSEBNI DIO'!$A$5:$A$312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1" i="3" s="1"/>
  <c r="E312" i="7" l="1"/>
  <c r="E137" i="7"/>
  <c r="E140" i="7"/>
  <c r="E192" i="7"/>
  <c r="E190" i="7"/>
  <c r="G65" i="3" l="1"/>
  <c r="G64" i="3" s="1"/>
  <c r="G66" i="3"/>
  <c r="G15" i="3"/>
  <c r="G14" i="3"/>
  <c r="G51" i="3"/>
  <c r="E236" i="7"/>
  <c r="E218" i="7"/>
  <c r="E185" i="7" l="1"/>
  <c r="G34" i="3" l="1"/>
  <c r="G33" i="3"/>
  <c r="E45" i="7"/>
  <c r="G47" i="3"/>
  <c r="G29" i="3" l="1"/>
  <c r="G27" i="3" s="1"/>
  <c r="G25" i="3"/>
  <c r="G54" i="3" l="1"/>
  <c r="G71" i="3"/>
  <c r="E17" i="7" l="1"/>
  <c r="G75" i="3"/>
  <c r="E128" i="7"/>
  <c r="G73" i="3"/>
  <c r="G67" i="7"/>
  <c r="G41" i="3"/>
  <c r="G74" i="3" l="1"/>
  <c r="E119" i="7"/>
  <c r="E126" i="7"/>
  <c r="E310" i="7"/>
  <c r="E308" i="7"/>
  <c r="E303" i="7"/>
  <c r="E305" i="7"/>
  <c r="E283" i="7"/>
  <c r="E262" i="7"/>
  <c r="E256" i="7"/>
  <c r="E182" i="7"/>
  <c r="E177" i="7"/>
  <c r="E135" i="7"/>
  <c r="E130" i="7" s="1"/>
  <c r="E60" i="7"/>
  <c r="C17" i="7" l="1"/>
  <c r="D17" i="7"/>
  <c r="D251" i="7" l="1"/>
  <c r="C251" i="7"/>
  <c r="E251" i="7" l="1"/>
  <c r="G44" i="3" l="1"/>
  <c r="E247" i="7"/>
  <c r="E71" i="3" l="1"/>
  <c r="G43" i="3"/>
  <c r="F43" i="3"/>
  <c r="F71" i="3"/>
  <c r="C192" i="7" l="1"/>
  <c r="C7" i="7"/>
  <c r="E31" i="3"/>
  <c r="E27" i="3"/>
  <c r="E11" i="3"/>
  <c r="F31" i="3"/>
  <c r="F11" i="3"/>
  <c r="G50" i="3" l="1"/>
  <c r="E104" i="7"/>
  <c r="E112" i="7"/>
  <c r="D112" i="7"/>
  <c r="C112" i="7"/>
  <c r="E108" i="7"/>
  <c r="D108" i="7"/>
  <c r="C108" i="7"/>
  <c r="E295" i="7" l="1"/>
  <c r="E297" i="7"/>
  <c r="D283" i="7"/>
  <c r="F29" i="3" s="1"/>
  <c r="F27" i="3" s="1"/>
  <c r="E55" i="7"/>
  <c r="D55" i="7"/>
  <c r="D52" i="7"/>
  <c r="E52" i="7"/>
  <c r="C52" i="7"/>
  <c r="D234" i="7"/>
  <c r="E234" i="7"/>
  <c r="C234" i="7"/>
  <c r="C223" i="7"/>
  <c r="D303" i="7"/>
  <c r="C303" i="7"/>
  <c r="D299" i="7"/>
  <c r="E299" i="7"/>
  <c r="C301" i="7"/>
  <c r="D295" i="7"/>
  <c r="C283" i="7"/>
  <c r="D215" i="7"/>
  <c r="E215" i="7"/>
  <c r="C215" i="7"/>
  <c r="D199" i="7"/>
  <c r="E199" i="7"/>
  <c r="C199" i="7"/>
  <c r="D192" i="7"/>
  <c r="C168" i="7"/>
  <c r="D165" i="7"/>
  <c r="E165" i="7"/>
  <c r="D140" i="7"/>
  <c r="F50" i="3" s="1"/>
  <c r="C165" i="7"/>
  <c r="E62" i="3" s="1"/>
  <c r="D162" i="7"/>
  <c r="E162" i="7"/>
  <c r="C162" i="7"/>
  <c r="E58" i="3" s="1"/>
  <c r="C140" i="7"/>
  <c r="E50" i="3" s="1"/>
  <c r="E52" i="3" l="1"/>
  <c r="E23" i="3"/>
  <c r="E21" i="3" s="1"/>
  <c r="E233" i="7"/>
  <c r="G70" i="3"/>
  <c r="G72" i="3"/>
  <c r="G58" i="3"/>
  <c r="E139" i="7"/>
  <c r="C299" i="7"/>
  <c r="E43" i="3"/>
  <c r="C233" i="7"/>
  <c r="E70" i="3"/>
  <c r="D233" i="7"/>
  <c r="F70" i="3"/>
  <c r="C132" i="7"/>
  <c r="C130" i="7" s="1"/>
  <c r="D123" i="7"/>
  <c r="D122" i="7" s="1"/>
  <c r="D119" i="7" s="1"/>
  <c r="E123" i="7"/>
  <c r="E122" i="7" s="1"/>
  <c r="C123" i="7"/>
  <c r="C122" i="7" s="1"/>
  <c r="C120" i="7" s="1"/>
  <c r="E95" i="7"/>
  <c r="D95" i="7"/>
  <c r="C95" i="7"/>
  <c r="E91" i="7"/>
  <c r="D91" i="7"/>
  <c r="C91" i="7"/>
  <c r="C119" i="7" l="1"/>
  <c r="G32" i="1"/>
  <c r="D177" i="7" l="1"/>
  <c r="D49" i="7" l="1"/>
  <c r="E49" i="7"/>
  <c r="C49" i="7"/>
  <c r="D7" i="7"/>
  <c r="E7" i="7"/>
  <c r="E20" i="3"/>
  <c r="E18" i="3" s="1"/>
  <c r="F18" i="3" l="1"/>
  <c r="G18" i="3"/>
  <c r="E10" i="3"/>
  <c r="F9" i="1" s="1"/>
  <c r="F8" i="1" l="1"/>
  <c r="D46" i="7" l="1"/>
  <c r="C70" i="7"/>
  <c r="D104" i="7"/>
  <c r="C104" i="7"/>
  <c r="D100" i="7"/>
  <c r="E100" i="7"/>
  <c r="C100" i="7"/>
  <c r="D87" i="7"/>
  <c r="E87" i="7"/>
  <c r="C87" i="7"/>
  <c r="D83" i="7"/>
  <c r="E83" i="7"/>
  <c r="C83" i="7"/>
  <c r="C98" i="7" l="1"/>
  <c r="C81" i="7"/>
  <c r="E98" i="7"/>
  <c r="D98" i="7"/>
  <c r="D81" i="7"/>
  <c r="E81" i="7"/>
  <c r="D272" i="7"/>
  <c r="F53" i="3" s="1"/>
  <c r="E272" i="7"/>
  <c r="G53" i="3" s="1"/>
  <c r="C272" i="7"/>
  <c r="E53" i="3" s="1"/>
  <c r="D297" i="7"/>
  <c r="F72" i="3" s="1"/>
  <c r="C297" i="7"/>
  <c r="E72" i="3" s="1"/>
  <c r="G17" i="3" l="1"/>
  <c r="D117" i="7"/>
  <c r="D115" i="7" s="1"/>
  <c r="E117" i="7"/>
  <c r="C117" i="7"/>
  <c r="C115" i="7" s="1"/>
  <c r="E115" i="7" l="1"/>
  <c r="D35" i="7"/>
  <c r="F57" i="3" s="1"/>
  <c r="E35" i="7"/>
  <c r="D37" i="7"/>
  <c r="F61" i="3" s="1"/>
  <c r="E37" i="7"/>
  <c r="G61" i="3" s="1"/>
  <c r="D41" i="7"/>
  <c r="D39" i="7" s="1"/>
  <c r="E41" i="7"/>
  <c r="E46" i="7"/>
  <c r="D60" i="7"/>
  <c r="D66" i="7"/>
  <c r="F41" i="3" s="1"/>
  <c r="E66" i="7"/>
  <c r="D70" i="7"/>
  <c r="E70" i="7"/>
  <c r="D74" i="7"/>
  <c r="F42" i="3" s="1"/>
  <c r="E74" i="7"/>
  <c r="G42" i="3" s="1"/>
  <c r="D78" i="7"/>
  <c r="F48" i="3" s="1"/>
  <c r="E78" i="7"/>
  <c r="G48" i="3" s="1"/>
  <c r="D293" i="7"/>
  <c r="C295" i="7"/>
  <c r="D268" i="7"/>
  <c r="D266" i="7" s="1"/>
  <c r="E268" i="7"/>
  <c r="C268" i="7"/>
  <c r="D247" i="7"/>
  <c r="C247" i="7"/>
  <c r="D242" i="7"/>
  <c r="F45" i="3" s="1"/>
  <c r="E242" i="7"/>
  <c r="E240" i="7" s="1"/>
  <c r="C242" i="7"/>
  <c r="E45" i="3" s="1"/>
  <c r="D238" i="7"/>
  <c r="E238" i="7"/>
  <c r="C238" i="7"/>
  <c r="D223" i="7"/>
  <c r="E223" i="7"/>
  <c r="D220" i="7"/>
  <c r="E220" i="7"/>
  <c r="D213" i="7"/>
  <c r="C220" i="7"/>
  <c r="C213" i="7"/>
  <c r="D210" i="7"/>
  <c r="D208" i="7" s="1"/>
  <c r="E210" i="7"/>
  <c r="C210" i="7"/>
  <c r="C208" i="7" s="1"/>
  <c r="D206" i="7"/>
  <c r="F63" i="3" s="1"/>
  <c r="E206" i="7"/>
  <c r="G63" i="3" s="1"/>
  <c r="D204" i="7"/>
  <c r="F59" i="3" s="1"/>
  <c r="E204" i="7"/>
  <c r="C206" i="7"/>
  <c r="C204" i="7"/>
  <c r="E59" i="3" s="1"/>
  <c r="C177" i="7"/>
  <c r="C138" i="7" s="1"/>
  <c r="D168" i="7"/>
  <c r="E168" i="7"/>
  <c r="E138" i="7" s="1"/>
  <c r="F58" i="3"/>
  <c r="C78" i="7"/>
  <c r="E48" i="3" s="1"/>
  <c r="C74" i="7"/>
  <c r="E42" i="3" s="1"/>
  <c r="C66" i="7"/>
  <c r="E41" i="3" s="1"/>
  <c r="C60" i="7"/>
  <c r="E47" i="3" s="1"/>
  <c r="C41" i="7"/>
  <c r="C39" i="7" s="1"/>
  <c r="C46" i="7"/>
  <c r="C37" i="7"/>
  <c r="E61" i="3" s="1"/>
  <c r="C35" i="7"/>
  <c r="E57" i="3" s="1"/>
  <c r="E49" i="3"/>
  <c r="G52" i="3" l="1"/>
  <c r="F52" i="3"/>
  <c r="G57" i="3"/>
  <c r="E14" i="7"/>
  <c r="G49" i="3"/>
  <c r="E56" i="3"/>
  <c r="E40" i="3"/>
  <c r="G23" i="3"/>
  <c r="E69" i="3"/>
  <c r="E68" i="3" s="1"/>
  <c r="C266" i="7"/>
  <c r="G69" i="3"/>
  <c r="G68" i="3" s="1"/>
  <c r="G67" i="3" s="1"/>
  <c r="E266" i="7"/>
  <c r="F51" i="3"/>
  <c r="C218" i="7"/>
  <c r="E54" i="3"/>
  <c r="F40" i="3"/>
  <c r="E51" i="3"/>
  <c r="F60" i="3"/>
  <c r="G59" i="3"/>
  <c r="G45" i="3"/>
  <c r="C293" i="7"/>
  <c r="E63" i="3"/>
  <c r="E60" i="3" s="1"/>
  <c r="F23" i="3"/>
  <c r="F21" i="3" s="1"/>
  <c r="F10" i="3" s="1"/>
  <c r="G9" i="1" s="1"/>
  <c r="G8" i="1" s="1"/>
  <c r="D58" i="7"/>
  <c r="F47" i="3"/>
  <c r="F56" i="3"/>
  <c r="D240" i="7"/>
  <c r="C190" i="7"/>
  <c r="C240" i="7"/>
  <c r="C14" i="7"/>
  <c r="C13" i="7" s="1"/>
  <c r="C64" i="7"/>
  <c r="D138" i="7"/>
  <c r="D190" i="7"/>
  <c r="D64" i="7"/>
  <c r="E39" i="7"/>
  <c r="E208" i="7"/>
  <c r="F13" i="1"/>
  <c r="H13" i="1"/>
  <c r="G13" i="1"/>
  <c r="E293" i="7"/>
  <c r="E58" i="7"/>
  <c r="C58" i="7"/>
  <c r="F54" i="3"/>
  <c r="D218" i="7"/>
  <c r="F49" i="3"/>
  <c r="D14" i="7"/>
  <c r="D13" i="7" s="1"/>
  <c r="E213" i="7"/>
  <c r="F69" i="3"/>
  <c r="F68" i="3" s="1"/>
  <c r="E64" i="7"/>
  <c r="G46" i="3" l="1"/>
  <c r="G21" i="3"/>
  <c r="G10" i="3" s="1"/>
  <c r="G56" i="3"/>
  <c r="E13" i="7"/>
  <c r="E46" i="3"/>
  <c r="E39" i="3" s="1"/>
  <c r="G40" i="3"/>
  <c r="E67" i="3"/>
  <c r="B14" i="5" s="1"/>
  <c r="D14" i="5"/>
  <c r="F46" i="3"/>
  <c r="F39" i="3" s="1"/>
  <c r="C13" i="5" s="1"/>
  <c r="C12" i="5" s="1"/>
  <c r="D45" i="7"/>
  <c r="C45" i="7"/>
  <c r="C137" i="7"/>
  <c r="D137" i="7"/>
  <c r="F67" i="3"/>
  <c r="C14" i="5" s="1"/>
  <c r="G60" i="3"/>
  <c r="G39" i="3" l="1"/>
  <c r="G76" i="3" s="1"/>
  <c r="G32" i="3"/>
  <c r="H12" i="1"/>
  <c r="D312" i="7"/>
  <c r="G12" i="1" s="1"/>
  <c r="E76" i="3"/>
  <c r="C312" i="7"/>
  <c r="F12" i="1" s="1"/>
  <c r="C11" i="5"/>
  <c r="F76" i="3"/>
  <c r="G31" i="3" l="1"/>
  <c r="H9" i="1"/>
  <c r="H8" i="1" s="1"/>
  <c r="B13" i="5"/>
  <c r="B12" i="5" s="1"/>
  <c r="B11" i="5" s="1"/>
  <c r="D13" i="5"/>
  <c r="D12" i="5" s="1"/>
  <c r="D11" i="5" s="1"/>
  <c r="H11" i="1"/>
  <c r="F11" i="1"/>
  <c r="F14" i="1" s="1"/>
  <c r="G11" i="1"/>
  <c r="G14" i="1" s="1"/>
</calcChain>
</file>

<file path=xl/sharedStrings.xml><?xml version="1.0" encoding="utf-8"?>
<sst xmlns="http://schemas.openxmlformats.org/spreadsheetml/2006/main" count="588" uniqueCount="262">
  <si>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</si>
  <si>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</si>
  <si>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</si>
  <si>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</si>
  <si>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</si>
  <si>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</si>
  <si>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</si>
  <si>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</si>
  <si>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</si>
  <si>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</si>
  <si>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</si>
  <si>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</si>
  <si>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</si>
  <si>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</si>
  <si>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</si>
  <si>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</si>
  <si>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</si>
  <si>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</si>
  <si>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</si>
  <si>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</si>
  <si>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</si>
  <si>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</si>
  <si>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</si>
  <si>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</si>
  <si>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</si>
  <si>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</si>
  <si>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</si>
  <si>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</si>
  <si>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</si>
  <si>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</si>
  <si>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</si>
  <si>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</si>
  <si>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</si>
  <si>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</si>
  <si>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</si>
  <si>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</si>
  <si>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</si>
  <si>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</si>
  <si>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</si>
  <si>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</si>
  <si>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</si>
  <si>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</si>
  <si>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</si>
  <si>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</si>
  <si>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</si>
  <si>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</si>
  <si>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</si>
  <si>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</si>
  <si>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</si>
  <si>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</si>
  <si>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</si>
  <si>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</si>
  <si>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</si>
  <si>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</si>
  <si>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</si>
  <si>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</si>
  <si>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</si>
  <si>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</si>
  <si>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</si>
  <si>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</si>
  <si>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</si>
  <si>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</si>
  <si>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</si>
  <si>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PRSTEN POTPORE IV</t>
  </si>
  <si>
    <t>Izvor financiranja 5.T.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</si>
  <si>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</si>
  <si>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</si>
  <si>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</si>
  <si>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</si>
  <si>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</si>
  <si>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</si>
  <si>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</si>
  <si>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</si>
  <si>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</si>
  <si>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</si>
  <si>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</si>
  <si>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</si>
  <si>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</si>
  <si>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</si>
  <si>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</si>
  <si>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</si>
  <si>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</si>
  <si>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</si>
  <si>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</si>
  <si>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</si>
  <si>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</si>
  <si>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</si>
  <si>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</si>
  <si>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</si>
  <si>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</si>
  <si>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</si>
  <si>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</si>
  <si>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</si>
  <si>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</si>
  <si>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</si>
  <si>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</si>
  <si>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</si>
  <si>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</si>
  <si>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</si>
  <si>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Rashodi za nabavu proizvedene dug. Imovine</t>
  </si>
  <si>
    <t>Ostali građevinski objekti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</si>
  <si>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</si>
  <si>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</si>
  <si>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</si>
  <si>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</si>
  <si>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</si>
  <si>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</si>
  <si>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</si>
  <si>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</si>
  <si>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</si>
  <si>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</si>
  <si>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</si>
  <si>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</si>
  <si>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</si>
  <si>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</si>
  <si>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</si>
  <si>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</si>
  <si>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</si>
  <si>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</si>
  <si>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</si>
  <si>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</si>
  <si>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</si>
  <si>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</si>
  <si>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</si>
  <si>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</si>
  <si>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</si>
  <si>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</si>
  <si>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</si>
  <si>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Tekući projekt T100041</t>
  </si>
  <si>
    <t>E-TEHNIČAR</t>
  </si>
  <si>
    <t>Uređaji,strojevi i oprema</t>
  </si>
  <si>
    <t>PRSTEN POTPORE V</t>
  </si>
  <si>
    <t>Tekući projekt T100054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</si>
  <si>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</si>
  <si>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</si>
  <si>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</si>
  <si>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</si>
  <si>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</si>
  <si>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</si>
  <si>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</si>
  <si>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</si>
  <si>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</si>
  <si>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</si>
  <si>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</si>
  <si>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</si>
  <si>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</si>
  <si>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Naknade građanima i kućanstvima na temelju osiguranja i druge naknade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</si>
  <si>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</si>
  <si>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</si>
  <si>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</si>
  <si>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</si>
  <si>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</si>
  <si>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</si>
  <si>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</si>
  <si>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Tekući projekt T100016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</si>
  <si>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</si>
  <si>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</si>
  <si>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</si>
  <si>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</si>
  <si>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</si>
  <si>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</si>
  <si>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</si>
  <si>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</si>
  <si>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</si>
  <si>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09 Obrazovanje</t>
  </si>
  <si>
    <t>091 Predškolsko i osnovno obrazovanje</t>
  </si>
  <si>
    <t>0912 Osnovno obrazovanje</t>
  </si>
  <si>
    <t>096 Dodatne usluge u obrazovanju</t>
  </si>
  <si>
    <t>Tekući projekt T100024</t>
  </si>
  <si>
    <t>STJECANJE PRVOG RADNOG ISKUSTVA PRIPRAVNIŠTVO</t>
  </si>
  <si>
    <t>Službena i radna odjeća</t>
  </si>
  <si>
    <t>Izvršenje 2022.</t>
  </si>
  <si>
    <r>
      <t xml:space="preserve">Izvršenje 2022. </t>
    </r>
    <r>
      <rPr>
        <b/>
        <sz val="10"/>
        <color indexed="8"/>
        <rFont val="Calibri"/>
        <family val="2"/>
        <charset val="238"/>
      </rPr>
      <t>€</t>
    </r>
  </si>
  <si>
    <r>
      <t xml:space="preserve">Plan 2023. </t>
    </r>
    <r>
      <rPr>
        <b/>
        <sz val="10"/>
        <color indexed="8"/>
        <rFont val="Calibri"/>
        <family val="2"/>
        <charset val="238"/>
      </rPr>
      <t>€</t>
    </r>
  </si>
  <si>
    <t>Proračun 2024.</t>
  </si>
  <si>
    <t xml:space="preserve">C) PRENESENI VIŠAK ILI PRENESENI MANJAK </t>
  </si>
  <si>
    <t>C)VIŠEGODIŠNJI PLAN URAVNOTEŽENJA</t>
  </si>
  <si>
    <t>PRIHODI POSLOVANJA PREMA EKONOMSKOJ KLASIFIKACIJI</t>
  </si>
  <si>
    <t>RASHODI POSLOVANJA PREMA EKONOMSKOJ KLASIFIKACIJI</t>
  </si>
  <si>
    <t>Plan 2023.</t>
  </si>
  <si>
    <t>Plan za 2024.</t>
  </si>
  <si>
    <t>Projekcija 
za 2026.</t>
  </si>
  <si>
    <t>PROGRAM 1002</t>
  </si>
  <si>
    <t>KAPITALNO ULAGANJE</t>
  </si>
  <si>
    <t>Postrojenje I oprema</t>
  </si>
  <si>
    <t>Uredska oprema I namještaj</t>
  </si>
  <si>
    <t>Uređaji, strojevi I oprema za ostale namjene</t>
  </si>
  <si>
    <t>DODATNA ULAGANJA</t>
  </si>
  <si>
    <t>Sitan inventar</t>
  </si>
  <si>
    <t>Rashodi za materijal I energiju</t>
  </si>
  <si>
    <t>Ostale naknade zaposlenima</t>
  </si>
  <si>
    <t>Nanade građanima I kućanstvima</t>
  </si>
  <si>
    <t>Doprinosi za obvezno osig. U sl. Nezaposl.</t>
  </si>
  <si>
    <t>Trošak sudskih postupaka</t>
  </si>
  <si>
    <t>Seminar, savjetovanje</t>
  </si>
  <si>
    <t>Usluga telefona, pošte I prijevoza</t>
  </si>
  <si>
    <t>Usluge telefona, pošte I prijevoza</t>
  </si>
  <si>
    <t>Tekući projekt T100008</t>
  </si>
  <si>
    <t>UČENIČKE ZADRUGE</t>
  </si>
  <si>
    <t>Ostali nespomenuti rashodi</t>
  </si>
  <si>
    <t>Uređaji strojevi I oprema</t>
  </si>
  <si>
    <t>Tekući projekt T100004</t>
  </si>
  <si>
    <t>OBLJETNICE ŠKOLA</t>
  </si>
  <si>
    <t>OSTALE IZVAN ŠKOLSKE AKTIVNOSTI</t>
  </si>
  <si>
    <t>Umjetnička. Literarna I znastvena djela</t>
  </si>
  <si>
    <t>Ostale usluge-škola u prirodi</t>
  </si>
  <si>
    <t>4.F</t>
  </si>
  <si>
    <t>Tekući projekt T100058</t>
  </si>
  <si>
    <t>Sitni inevntar</t>
  </si>
  <si>
    <t>FINANCIJSKI PLAN PRORAČUNSKOG KORISNIKA JEDINICE LOKALNE I PODRUČNE (REGIONALNE) SAMOUPRAVE 
ZA 2024. I PROJEKCIJA ZA 2025. I 2026. GODINU</t>
  </si>
  <si>
    <t>PRIHODI POSLOVANJA PREMA IZVORIMA FINANCIRANJA</t>
  </si>
  <si>
    <t>Brojčana oznaka i naziv</t>
  </si>
  <si>
    <t>1 Opći prihodi i primici</t>
  </si>
  <si>
    <t xml:space="preserve">  11 Opći prihodi i primici</t>
  </si>
  <si>
    <t>…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</si>
  <si>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</si>
  <si>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</si>
  <si>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</si>
  <si>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</si>
  <si>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</si>
  <si>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</si>
  <si>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</si>
  <si>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3.7.</t>
  </si>
  <si>
    <t>Rebalans plana za 2024.</t>
  </si>
  <si>
    <t>Tekući prijenosi između proračunskih korisnika istog proračuna</t>
  </si>
  <si>
    <t>PRSTEN POTPORE VI</t>
  </si>
  <si>
    <t>Rashodi za dodatna ulaganja na nefinancijskoj imovini</t>
  </si>
  <si>
    <t xml:space="preserve">Dodatna ulaganja na građevinskim objektima </t>
  </si>
  <si>
    <t>Tekuće donacije u naravi</t>
  </si>
  <si>
    <t>Ostali rashodi</t>
  </si>
  <si>
    <t>Prihod za posebne namjene-VIŠAK</t>
  </si>
  <si>
    <t>Tekući projekt T100020</t>
  </si>
  <si>
    <t>Članarine</t>
  </si>
  <si>
    <t>OPSKRBA BESPLATNIM ZALIHAMA MENSTRUALNIH HIGIJENSKIH POTREPŠTINA</t>
  </si>
  <si>
    <t xml:space="preserve">Ostale tekuće donacije </t>
  </si>
  <si>
    <t>KNJIGE ZA ŠKOLSKU KNJIŽNICU</t>
  </si>
  <si>
    <t xml:space="preserve">Višak prihoda </t>
  </si>
  <si>
    <t>Rebalans za 2024.</t>
  </si>
  <si>
    <t>Rebalans 2024.</t>
  </si>
  <si>
    <t>Ostali nespomenuti rashodi poslovanja-nagrade učenicima</t>
  </si>
  <si>
    <t>Prihodi za posebne namjene-višak</t>
  </si>
  <si>
    <t>Izvor financiranja 4.0.</t>
  </si>
  <si>
    <t>Prehrana učenika</t>
  </si>
  <si>
    <t>PREHRANA UČENIKA</t>
  </si>
  <si>
    <t>4.0.</t>
  </si>
  <si>
    <t>4.0</t>
  </si>
  <si>
    <t>Tekući projekt T100057</t>
  </si>
  <si>
    <t>Izvor financiranja 4.Y</t>
  </si>
  <si>
    <t>MROSP-Higijenske potrepštine</t>
  </si>
  <si>
    <t>4.Y</t>
  </si>
  <si>
    <t>Higijenske potrepštine</t>
  </si>
  <si>
    <t>4Y</t>
  </si>
  <si>
    <t>U Poljanici,27.05.2024.</t>
  </si>
  <si>
    <t>Presdjednica školskog odbora:</t>
  </si>
  <si>
    <t>_________________</t>
  </si>
  <si>
    <t xml:space="preserve">1.  REBALANS FINANCIJSKOG PLANA OŠ BISTRA
ZA 2024. </t>
  </si>
  <si>
    <t xml:space="preserve"> 1.  REBALANS FINANCIJSKOG PLANA OŠ BISTRE
ZA 2024.</t>
  </si>
  <si>
    <t>1. REBALANS FINANCIJSKOG PLANA OŠ BISTRE
ZA 2024.  GODINU</t>
  </si>
  <si>
    <t>1. REBALANS FINANCIJSKOG PLAN OŠ BISTRA
ZA 2024. I PROJEKCIJA ZA 2025. I 2026. GODINU</t>
  </si>
  <si>
    <t>1. REBALANS FINANCIJSKOG PLANA OŠ BISTRE
ZA 2024. I PROJEKCIJA ZA 2025. I 2026. GODINU</t>
  </si>
  <si>
    <t>Ljljana Popovački-Račić, prof.</t>
  </si>
  <si>
    <t>Klasa: 400-02/24-01/2                           Ur.br.:238-30-07-24-1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</si>
</sst>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14" fillId="3" borderId="4" xfId="0" applyNumberFormat="1" applyFont="1" applyFill="1" applyBorder="1" applyAlignment="1" applyProtection="1">
      <alignment horizontal="left" vertical="center" wrapText="1"/>
    </xf>
    <xf numFmtId="0" fontId="15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0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19" fillId="2" borderId="3" xfId="0" quotePrefix="1" applyNumberFormat="1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7" fillId="2" borderId="3" xfId="0" quotePrefix="1" applyNumberFormat="1" applyFont="1" applyFill="1" applyBorder="1" applyAlignment="1">
      <alignment horizontal="left" vertical="center"/>
    </xf>
    <xf numFmtId="2" fontId="7" fillId="2" borderId="3" xfId="0" quotePrefix="1" applyNumberFormat="1" applyFont="1" applyFill="1" applyBorder="1" applyAlignment="1">
      <alignment horizontal="left" vertical="center"/>
    </xf>
    <xf numFmtId="2" fontId="8" fillId="2" borderId="3" xfId="0" quotePrefix="1" applyNumberFormat="1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0" borderId="3" xfId="0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4" fontId="14" fillId="5" borderId="4" xfId="0" applyNumberFormat="1" applyFont="1" applyFill="1" applyBorder="1" applyAlignment="1">
      <alignment horizontal="right"/>
    </xf>
    <xf numFmtId="0" fontId="19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4" fontId="18" fillId="5" borderId="3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9" fillId="5" borderId="3" xfId="0" quotePrefix="1" applyNumberFormat="1" applyFont="1" applyFill="1" applyBorder="1" applyAlignment="1">
      <alignment horizontal="left" vertical="center"/>
    </xf>
    <xf numFmtId="2" fontId="9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 applyProtection="1">
      <alignment horizontal="left" vertical="center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20" fillId="0" borderId="3" xfId="0" applyFont="1" applyBorder="1"/>
    <xf numFmtId="0" fontId="21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4" fontId="2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0" fontId="8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4" borderId="1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6" fillId="5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7" xfId="0" applyNumberFormat="1" applyFont="1" applyFill="1" applyBorder="1" applyAlignment="1">
      <alignment horizontal="right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4" fontId="27" fillId="2" borderId="3" xfId="0" applyNumberFormat="1" applyFont="1" applyFill="1" applyBorder="1" applyAlignment="1">
      <alignment horizontal="right"/>
    </xf>
    <xf numFmtId="4" fontId="27" fillId="2" borderId="4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0" fontId="26" fillId="0" borderId="0" xfId="0" applyFont="1"/>
    <xf numFmtId="4" fontId="27" fillId="2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6" workbookViewId="0">
      <selection activeCell="E40" sqref="E40"/>
    </sheetView>
  </sheetViews>
  <sheetFormatPr defaultRowHeight="15" x14ac:dyDescent="0.25"/>
  <cols>
    <col min="1" max="1" width="24.28515625" customWidth="1"/>
    <col min="5" max="5" width="20.7109375" customWidth="1"/>
    <col min="6" max="6" width="19.28515625" customWidth="1"/>
    <col min="7" max="8" width="15" customWidth="1"/>
  </cols>
  <sheetData>
    <row r="1" spans="1:8" ht="42" customHeight="1" x14ac:dyDescent="0.25">
      <c r="A1" s="183" t="s">
        <v>255</v>
      </c>
      <c r="B1" s="183"/>
      <c r="C1" s="183"/>
      <c r="D1" s="183"/>
      <c r="E1" s="183"/>
      <c r="F1" s="183"/>
      <c r="G1" s="183"/>
      <c r="H1" s="183"/>
    </row>
    <row r="2" spans="1:8" ht="18" customHeight="1" x14ac:dyDescent="0.25">
      <c r="A2" s="5"/>
      <c r="B2" s="5"/>
      <c r="C2" s="5"/>
      <c r="D2" s="5"/>
      <c r="E2" s="5"/>
      <c r="F2" s="26"/>
      <c r="G2" s="26"/>
      <c r="H2" s="5"/>
    </row>
    <row r="3" spans="1:8" ht="15.75" x14ac:dyDescent="0.25">
      <c r="A3" s="183" t="s">
        <v>30</v>
      </c>
      <c r="B3" s="183"/>
      <c r="C3" s="183"/>
      <c r="D3" s="183"/>
      <c r="E3" s="183"/>
      <c r="F3" s="183"/>
      <c r="G3" s="183"/>
      <c r="H3" s="183"/>
    </row>
    <row r="4" spans="1:8" ht="18" x14ac:dyDescent="0.25">
      <c r="A4" s="5"/>
      <c r="B4" s="5"/>
      <c r="C4" s="5"/>
      <c r="D4" s="5"/>
      <c r="E4" s="5"/>
      <c r="F4" s="26"/>
      <c r="G4" s="26"/>
      <c r="H4" s="5"/>
    </row>
    <row r="5" spans="1:8" ht="18" customHeight="1" x14ac:dyDescent="0.25">
      <c r="A5" s="183" t="s">
        <v>38</v>
      </c>
      <c r="B5" s="184"/>
      <c r="C5" s="184"/>
      <c r="D5" s="184"/>
      <c r="E5" s="184"/>
      <c r="F5" s="184"/>
      <c r="G5" s="184"/>
      <c r="H5" s="184"/>
    </row>
    <row r="6" spans="1:8" ht="18" x14ac:dyDescent="0.25">
      <c r="A6" s="1"/>
      <c r="B6" s="2"/>
      <c r="C6" s="2"/>
      <c r="D6" s="2"/>
      <c r="E6" s="7"/>
      <c r="F6" s="8"/>
      <c r="G6" s="8"/>
      <c r="H6" s="8"/>
    </row>
    <row r="7" spans="1:8" x14ac:dyDescent="0.25">
      <c r="A7" s="32"/>
      <c r="B7" s="33"/>
      <c r="C7" s="33"/>
      <c r="D7" s="34"/>
      <c r="E7" s="35"/>
      <c r="F7" s="4" t="s">
        <v>172</v>
      </c>
      <c r="G7" s="4" t="s">
        <v>173</v>
      </c>
      <c r="H7" s="4" t="s">
        <v>238</v>
      </c>
    </row>
    <row r="8" spans="1:8" x14ac:dyDescent="0.25">
      <c r="A8" s="202" t="s">
        <v>0</v>
      </c>
      <c r="B8" s="198"/>
      <c r="C8" s="198"/>
      <c r="D8" s="198"/>
      <c r="E8" s="203"/>
      <c r="F8" s="75">
        <f>F9</f>
        <v>1704764.2198732502</v>
      </c>
      <c r="G8" s="75">
        <f>G9</f>
        <v>1535657.42</v>
      </c>
      <c r="H8" s="75">
        <f>H9</f>
        <v>2726178.2800000003</v>
      </c>
    </row>
    <row r="9" spans="1:8" x14ac:dyDescent="0.25">
      <c r="A9" s="193" t="s">
        <v>1</v>
      </c>
      <c r="B9" s="196"/>
      <c r="C9" s="196"/>
      <c r="D9" s="196"/>
      <c r="E9" s="200"/>
      <c r="F9" s="86">
        <f>' Račun prihoda i rashoda'!E10</f>
        <v>1704764.2198732502</v>
      </c>
      <c r="G9" s="86">
        <f>' Račun prihoda i rashoda'!F10</f>
        <v>1535657.42</v>
      </c>
      <c r="H9" s="84">
        <f>' Račun prihoda i rashoda'!G10</f>
        <v>2726178.2800000003</v>
      </c>
    </row>
    <row r="10" spans="1:8" x14ac:dyDescent="0.25">
      <c r="A10" s="204" t="s">
        <v>2</v>
      </c>
      <c r="B10" s="200"/>
      <c r="C10" s="200"/>
      <c r="D10" s="200"/>
      <c r="E10" s="200"/>
      <c r="F10" s="86"/>
      <c r="G10" s="86"/>
      <c r="H10" s="84">
        <v>0</v>
      </c>
    </row>
    <row r="11" spans="1:8" x14ac:dyDescent="0.25">
      <c r="A11" s="38" t="s">
        <v>3</v>
      </c>
      <c r="B11" s="39"/>
      <c r="C11" s="39"/>
      <c r="D11" s="39"/>
      <c r="E11" s="39"/>
      <c r="F11" s="75">
        <f t="shared" ref="F11" si="0">F12+F13</f>
        <v>1703333.2</v>
      </c>
      <c r="G11" s="75">
        <f>G12+G13</f>
        <v>1534071.2500000002</v>
      </c>
      <c r="H11" s="75">
        <f>H12+H13</f>
        <v>2726178.2800000003</v>
      </c>
    </row>
    <row r="12" spans="1:8" x14ac:dyDescent="0.25">
      <c r="A12" s="201" t="s">
        <v>4</v>
      </c>
      <c r="B12" s="196"/>
      <c r="C12" s="196"/>
      <c r="D12" s="196"/>
      <c r="E12" s="196"/>
      <c r="F12" s="85">
        <f>'POSEBNI DIO'!C312-SAŽETAK!F13</f>
        <v>1672579.53</v>
      </c>
      <c r="G12" s="86">
        <f>'POSEBNI DIO'!D312-SAŽETAK!G13</f>
        <v>1499090.0700000003</v>
      </c>
      <c r="H12" s="84">
        <f>'POSEBNI DIO'!E312-SAŽETAK!H13</f>
        <v>2695173.2800000003</v>
      </c>
    </row>
    <row r="13" spans="1:8" x14ac:dyDescent="0.25">
      <c r="A13" s="199" t="s">
        <v>5</v>
      </c>
      <c r="B13" s="200"/>
      <c r="C13" s="200"/>
      <c r="D13" s="200"/>
      <c r="E13" s="200"/>
      <c r="F13" s="85">
        <f>'POSEBNI DIO'!C297+'POSEBNI DIO'!C283+'POSEBNI DIO'!C268</f>
        <v>30753.67</v>
      </c>
      <c r="G13" s="88">
        <f>'POSEBNI DIO'!D297+'POSEBNI DIO'!D283+'POSEBNI DIO'!D268</f>
        <v>34981.179999999993</v>
      </c>
      <c r="H13" s="86">
        <f>'POSEBNI DIO'!E268+'POSEBNI DIO'!E283+'POSEBNI DIO'!E297</f>
        <v>31005</v>
      </c>
    </row>
    <row r="14" spans="1:8" x14ac:dyDescent="0.25">
      <c r="A14" s="197" t="s">
        <v>6</v>
      </c>
      <c r="B14" s="198"/>
      <c r="C14" s="198"/>
      <c r="D14" s="198"/>
      <c r="E14" s="198"/>
      <c r="F14" s="75">
        <f>F8-F11</f>
        <v>1431.0198732502759</v>
      </c>
      <c r="G14" s="75">
        <f>G9-G11</f>
        <v>1586.1699999996927</v>
      </c>
      <c r="H14" s="87">
        <v>0</v>
      </c>
    </row>
    <row r="15" spans="1:8" ht="18" x14ac:dyDescent="0.25">
      <c r="A15" s="5"/>
      <c r="B15" s="9"/>
      <c r="C15" s="9"/>
      <c r="D15" s="9"/>
      <c r="E15" s="9"/>
      <c r="F15" s="24"/>
      <c r="G15" s="24"/>
      <c r="H15" s="3"/>
    </row>
    <row r="16" spans="1:8" ht="18" customHeight="1" x14ac:dyDescent="0.25">
      <c r="A16" s="183" t="s">
        <v>39</v>
      </c>
      <c r="B16" s="184"/>
      <c r="C16" s="184"/>
      <c r="D16" s="184"/>
      <c r="E16" s="184"/>
      <c r="F16" s="184"/>
      <c r="G16" s="184"/>
      <c r="H16" s="184"/>
    </row>
    <row r="17" spans="1:8" ht="18" x14ac:dyDescent="0.25">
      <c r="A17" s="26"/>
      <c r="B17" s="24"/>
      <c r="C17" s="24"/>
      <c r="D17" s="24"/>
      <c r="E17" s="24"/>
      <c r="F17" s="24"/>
      <c r="G17" s="24"/>
      <c r="H17" s="25"/>
    </row>
    <row r="18" spans="1:8" x14ac:dyDescent="0.25">
      <c r="A18" s="32"/>
      <c r="B18" s="33"/>
      <c r="C18" s="33"/>
      <c r="D18" s="34"/>
      <c r="E18" s="35"/>
      <c r="F18" s="4" t="s">
        <v>172</v>
      </c>
      <c r="G18" s="4" t="s">
        <v>173</v>
      </c>
      <c r="H18" s="4" t="s">
        <v>174</v>
      </c>
    </row>
    <row r="19" spans="1:8" ht="15.75" customHeight="1" x14ac:dyDescent="0.25">
      <c r="A19" s="193" t="s">
        <v>8</v>
      </c>
      <c r="B19" s="194"/>
      <c r="C19" s="194"/>
      <c r="D19" s="194"/>
      <c r="E19" s="195"/>
      <c r="F19" s="37"/>
      <c r="G19" s="37"/>
      <c r="H19" s="37"/>
    </row>
    <row r="20" spans="1:8" x14ac:dyDescent="0.25">
      <c r="A20" s="193" t="s">
        <v>9</v>
      </c>
      <c r="B20" s="196"/>
      <c r="C20" s="196"/>
      <c r="D20" s="196"/>
      <c r="E20" s="196"/>
      <c r="F20" s="37"/>
      <c r="G20" s="37"/>
      <c r="H20" s="37"/>
    </row>
    <row r="21" spans="1:8" x14ac:dyDescent="0.25">
      <c r="A21" s="197" t="s">
        <v>10</v>
      </c>
      <c r="B21" s="198"/>
      <c r="C21" s="198"/>
      <c r="D21" s="198"/>
      <c r="E21" s="198"/>
      <c r="F21" s="36"/>
      <c r="G21" s="36"/>
      <c r="H21" s="36">
        <v>0</v>
      </c>
    </row>
    <row r="22" spans="1:8" ht="18" x14ac:dyDescent="0.25">
      <c r="A22" s="23"/>
      <c r="B22" s="24"/>
      <c r="C22" s="24"/>
      <c r="D22" s="24"/>
      <c r="E22" s="24"/>
      <c r="F22" s="24"/>
      <c r="G22" s="24"/>
      <c r="H22" s="25"/>
    </row>
    <row r="23" spans="1:8" ht="18" customHeight="1" x14ac:dyDescent="0.25">
      <c r="A23" s="183" t="s">
        <v>175</v>
      </c>
      <c r="B23" s="184"/>
      <c r="C23" s="184"/>
      <c r="D23" s="184"/>
      <c r="E23" s="184"/>
      <c r="F23" s="184"/>
      <c r="G23" s="184"/>
      <c r="H23" s="184"/>
    </row>
    <row r="24" spans="1:8" ht="18" x14ac:dyDescent="0.25">
      <c r="A24" s="23"/>
      <c r="B24" s="24"/>
      <c r="C24" s="24"/>
      <c r="D24" s="24"/>
      <c r="E24" s="24"/>
      <c r="F24" s="24"/>
      <c r="G24" s="24"/>
      <c r="H24" s="25"/>
    </row>
    <row r="25" spans="1:8" x14ac:dyDescent="0.25">
      <c r="A25" s="32"/>
      <c r="B25" s="33"/>
      <c r="C25" s="33"/>
      <c r="D25" s="34"/>
      <c r="E25" s="35"/>
      <c r="F25" s="4" t="s">
        <v>172</v>
      </c>
      <c r="G25" s="4" t="s">
        <v>173</v>
      </c>
      <c r="H25" s="4" t="s">
        <v>174</v>
      </c>
    </row>
    <row r="26" spans="1:8" ht="27.75" customHeight="1" x14ac:dyDescent="0.25">
      <c r="A26" s="187" t="s">
        <v>40</v>
      </c>
      <c r="B26" s="188"/>
      <c r="C26" s="188"/>
      <c r="D26" s="188"/>
      <c r="E26" s="189"/>
      <c r="F26" s="140"/>
      <c r="G26" s="140">
        <v>6304.78</v>
      </c>
      <c r="H26" s="140"/>
    </row>
    <row r="27" spans="1:8" ht="30" customHeight="1" x14ac:dyDescent="0.25">
      <c r="A27" s="190" t="s">
        <v>7</v>
      </c>
      <c r="B27" s="191"/>
      <c r="C27" s="191"/>
      <c r="D27" s="191"/>
      <c r="E27" s="192"/>
      <c r="F27" s="140"/>
      <c r="G27" s="140">
        <v>6304.78</v>
      </c>
      <c r="H27" s="140"/>
    </row>
    <row r="29" spans="1:8" ht="15.75" x14ac:dyDescent="0.25">
      <c r="A29" s="183" t="s">
        <v>176</v>
      </c>
      <c r="B29" s="184"/>
      <c r="C29" s="184"/>
      <c r="D29" s="184"/>
      <c r="E29" s="184"/>
      <c r="F29" s="184"/>
      <c r="G29" s="184"/>
      <c r="H29" s="184"/>
    </row>
    <row r="30" spans="1:8" ht="18" x14ac:dyDescent="0.25">
      <c r="A30" s="23"/>
      <c r="B30" s="24"/>
      <c r="C30" s="24"/>
      <c r="D30" s="24"/>
      <c r="E30" s="24"/>
      <c r="F30" s="24"/>
      <c r="G30" s="24"/>
      <c r="H30" s="25"/>
    </row>
    <row r="31" spans="1:8" ht="11.25" customHeight="1" x14ac:dyDescent="0.25">
      <c r="A31" s="32"/>
      <c r="B31" s="33"/>
      <c r="C31" s="33"/>
      <c r="D31" s="34"/>
      <c r="E31" s="35"/>
      <c r="F31" s="4" t="s">
        <v>172</v>
      </c>
      <c r="G31" s="4" t="s">
        <v>173</v>
      </c>
      <c r="H31" s="4" t="s">
        <v>174</v>
      </c>
    </row>
    <row r="32" spans="1:8" ht="29.25" customHeight="1" x14ac:dyDescent="0.25">
      <c r="A32" s="187" t="s">
        <v>40</v>
      </c>
      <c r="B32" s="188"/>
      <c r="C32" s="188"/>
      <c r="D32" s="188"/>
      <c r="E32" s="189"/>
      <c r="F32" s="140"/>
      <c r="G32" s="140">
        <f>F33</f>
        <v>0</v>
      </c>
      <c r="H32" s="140"/>
    </row>
    <row r="33" spans="1:8" ht="26.25" customHeight="1" x14ac:dyDescent="0.25">
      <c r="A33" s="190" t="s">
        <v>7</v>
      </c>
      <c r="B33" s="191"/>
      <c r="C33" s="191"/>
      <c r="D33" s="191"/>
      <c r="E33" s="192"/>
      <c r="F33" s="140"/>
      <c r="G33" s="140"/>
      <c r="H33" s="140"/>
    </row>
    <row r="34" spans="1:8" x14ac:dyDescent="0.25">
      <c r="A34" s="185"/>
      <c r="B34" s="186"/>
      <c r="C34" s="186"/>
      <c r="D34" s="186"/>
      <c r="E34" s="186"/>
      <c r="F34" s="186"/>
      <c r="G34" s="186"/>
      <c r="H34" s="186"/>
    </row>
    <row r="35" spans="1:8" ht="23.25" customHeight="1" x14ac:dyDescent="0.25">
      <c r="A35" t="s">
        <v>252</v>
      </c>
      <c r="F35" t="s">
        <v>253</v>
      </c>
    </row>
    <row r="36" spans="1:8" ht="35.25" customHeight="1" x14ac:dyDescent="0.25">
      <c r="A36" s="177" t="s">
        <v>261</v>
      </c>
      <c r="B36" s="177"/>
      <c r="C36" s="177"/>
      <c r="D36" s="177"/>
      <c r="E36" s="177"/>
      <c r="F36" s="177" t="s">
        <v>254</v>
      </c>
      <c r="G36" s="177"/>
      <c r="H36" s="177"/>
    </row>
    <row r="37" spans="1:8" x14ac:dyDescent="0.25">
      <c r="F37" t="s">
        <v>260</v>
      </c>
    </row>
  </sheetData>
  <mergeCells count="20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23:H23"/>
    <mergeCell ref="A34:H34"/>
    <mergeCell ref="A26:E26"/>
    <mergeCell ref="A27:E27"/>
    <mergeCell ref="A29:H29"/>
    <mergeCell ref="A32:E32"/>
    <mergeCell ref="A33:E33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opLeftCell="A19"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bestFit="1" customWidth="1"/>
    <col min="4" max="4" width="35.140625" customWidth="1"/>
    <col min="5" max="5" width="21.5703125" customWidth="1"/>
    <col min="6" max="6" width="21.7109375" customWidth="1"/>
    <col min="7" max="7" width="19" customWidth="1"/>
    <col min="8" max="9" width="11.7109375" bestFit="1" customWidth="1"/>
  </cols>
  <sheetData>
    <row r="1" spans="1:8" ht="42" customHeight="1" x14ac:dyDescent="0.25">
      <c r="A1" s="183" t="s">
        <v>256</v>
      </c>
      <c r="B1" s="183"/>
      <c r="C1" s="183"/>
      <c r="D1" s="183"/>
      <c r="E1" s="183"/>
      <c r="F1" s="183"/>
      <c r="G1" s="183"/>
    </row>
    <row r="2" spans="1:8" ht="18" customHeight="1" x14ac:dyDescent="0.25">
      <c r="A2" s="5"/>
      <c r="B2" s="5"/>
      <c r="C2" s="5"/>
      <c r="D2" s="5"/>
      <c r="E2" s="5"/>
      <c r="F2" s="5"/>
      <c r="G2" s="5"/>
    </row>
    <row r="3" spans="1:8" ht="15.75" x14ac:dyDescent="0.25">
      <c r="A3" s="183" t="s">
        <v>30</v>
      </c>
      <c r="B3" s="183"/>
      <c r="C3" s="183"/>
      <c r="D3" s="183"/>
      <c r="E3" s="183"/>
      <c r="F3" s="183"/>
      <c r="G3" s="183"/>
    </row>
    <row r="4" spans="1:8" ht="18" x14ac:dyDescent="0.25">
      <c r="A4" s="5"/>
      <c r="B4" s="5"/>
      <c r="C4" s="5"/>
      <c r="D4" s="5"/>
      <c r="E4" s="5"/>
      <c r="F4" s="5"/>
      <c r="G4" s="5"/>
    </row>
    <row r="5" spans="1:8" ht="18" customHeight="1" x14ac:dyDescent="0.25">
      <c r="A5" s="183" t="s">
        <v>12</v>
      </c>
      <c r="B5" s="184"/>
      <c r="C5" s="184"/>
      <c r="D5" s="184"/>
      <c r="E5" s="184"/>
      <c r="F5" s="184"/>
      <c r="G5" s="184"/>
    </row>
    <row r="6" spans="1:8" ht="18" x14ac:dyDescent="0.25">
      <c r="A6" s="5"/>
      <c r="B6" s="5"/>
      <c r="C6" s="5"/>
      <c r="D6" s="5"/>
      <c r="E6" s="5"/>
      <c r="F6" s="5"/>
      <c r="G6" s="5"/>
    </row>
    <row r="7" spans="1:8" ht="15.75" x14ac:dyDescent="0.25">
      <c r="A7" s="183" t="s">
        <v>177</v>
      </c>
      <c r="B7" s="205"/>
      <c r="C7" s="205"/>
      <c r="D7" s="205"/>
      <c r="E7" s="205"/>
      <c r="F7" s="205"/>
      <c r="G7" s="205"/>
    </row>
    <row r="8" spans="1:8" ht="18" x14ac:dyDescent="0.25">
      <c r="A8" s="5"/>
      <c r="B8" s="5"/>
      <c r="C8" s="5"/>
      <c r="D8" s="5"/>
      <c r="E8" s="5"/>
      <c r="F8" s="5"/>
      <c r="G8" s="5"/>
    </row>
    <row r="9" spans="1:8" x14ac:dyDescent="0.25">
      <c r="A9" s="22" t="s">
        <v>13</v>
      </c>
      <c r="B9" s="21" t="s">
        <v>14</v>
      </c>
      <c r="C9" s="21" t="s">
        <v>15</v>
      </c>
      <c r="D9" s="21" t="s">
        <v>11</v>
      </c>
      <c r="E9" s="21" t="s">
        <v>171</v>
      </c>
      <c r="F9" s="22" t="s">
        <v>179</v>
      </c>
      <c r="G9" s="22" t="s">
        <v>237</v>
      </c>
    </row>
    <row r="10" spans="1:8" ht="15.75" customHeight="1" x14ac:dyDescent="0.25">
      <c r="A10" s="130">
        <v>6</v>
      </c>
      <c r="B10" s="130"/>
      <c r="C10" s="130"/>
      <c r="D10" s="130" t="s">
        <v>16</v>
      </c>
      <c r="E10" s="131">
        <f>E11+E18+E21+E27+E31</f>
        <v>1704764.2198732502</v>
      </c>
      <c r="F10" s="131">
        <f>F11+F18+F21+F27+F31</f>
        <v>1535657.42</v>
      </c>
      <c r="G10" s="131">
        <f>G11+G18+G21+G27+G31</f>
        <v>2726178.2800000003</v>
      </c>
    </row>
    <row r="11" spans="1:8" ht="25.5" x14ac:dyDescent="0.25">
      <c r="A11" s="115"/>
      <c r="B11" s="115">
        <v>63</v>
      </c>
      <c r="C11" s="115"/>
      <c r="D11" s="115" t="s">
        <v>42</v>
      </c>
      <c r="E11" s="116">
        <f>E13+E17</f>
        <v>1446916.2200000002</v>
      </c>
      <c r="F11" s="116">
        <f>F13+F17</f>
        <v>1344280.91</v>
      </c>
      <c r="G11" s="116">
        <f>G13+G14+G17+G15</f>
        <v>2488182.37</v>
      </c>
    </row>
    <row r="12" spans="1:8" x14ac:dyDescent="0.25">
      <c r="A12" s="13"/>
      <c r="B12" s="18">
        <v>6361</v>
      </c>
      <c r="C12" s="18"/>
      <c r="D12" s="18"/>
      <c r="E12" s="10"/>
      <c r="F12" s="11"/>
      <c r="G12" s="11"/>
    </row>
    <row r="13" spans="1:8" x14ac:dyDescent="0.25">
      <c r="A13" s="14"/>
      <c r="B13" s="14"/>
      <c r="C13" s="15" t="s">
        <v>134</v>
      </c>
      <c r="D13" s="15" t="s">
        <v>135</v>
      </c>
      <c r="E13" s="63">
        <v>1418821.12</v>
      </c>
      <c r="F13" s="63">
        <v>1315081.8999999999</v>
      </c>
      <c r="G13" s="63">
        <f>'POSEBNI DIO'!E177+'POSEBNI DIO'!E182+'POSEBNI DIO'!E190+'POSEBNI DIO'!E208+'POSEBNI DIO'!E213+'POSEBNI DIO'!E242+'POSEBNI DIO'!E247+'POSEBNI DIO'!E295</f>
        <v>2346952.02</v>
      </c>
      <c r="H13" s="158"/>
    </row>
    <row r="14" spans="1:8" x14ac:dyDescent="0.25">
      <c r="A14" s="14"/>
      <c r="B14" s="14"/>
      <c r="C14" s="15" t="s">
        <v>245</v>
      </c>
      <c r="D14" s="15" t="s">
        <v>242</v>
      </c>
      <c r="E14" s="63"/>
      <c r="F14" s="63"/>
      <c r="G14" s="63">
        <f>'POSEBNI DIO'!E236</f>
        <v>110000</v>
      </c>
      <c r="H14" s="158"/>
    </row>
    <row r="15" spans="1:8" x14ac:dyDescent="0.25">
      <c r="A15" s="14"/>
      <c r="B15" s="14"/>
      <c r="C15" s="15" t="s">
        <v>249</v>
      </c>
      <c r="D15" s="15" t="s">
        <v>250</v>
      </c>
      <c r="E15" s="63"/>
      <c r="F15" s="63"/>
      <c r="G15" s="63">
        <f>'POSEBNI DIO'!E308</f>
        <v>1230.3499999999999</v>
      </c>
      <c r="H15" s="158"/>
    </row>
    <row r="16" spans="1:8" x14ac:dyDescent="0.25">
      <c r="A16" s="14"/>
      <c r="B16" s="14">
        <v>6362</v>
      </c>
      <c r="C16" s="15"/>
      <c r="D16" s="15"/>
      <c r="E16" s="10"/>
      <c r="F16" s="11"/>
      <c r="G16" s="11"/>
    </row>
    <row r="17" spans="1:11" x14ac:dyDescent="0.25">
      <c r="A17" s="14"/>
      <c r="B17" s="14"/>
      <c r="C17" s="15" t="s">
        <v>134</v>
      </c>
      <c r="D17" s="15" t="s">
        <v>135</v>
      </c>
      <c r="E17" s="63">
        <v>28095.1</v>
      </c>
      <c r="F17" s="63">
        <v>29199.01</v>
      </c>
      <c r="G17" s="63">
        <f>'POSEBNI DIO'!E297</f>
        <v>30000</v>
      </c>
    </row>
    <row r="18" spans="1:11" x14ac:dyDescent="0.25">
      <c r="A18" s="107"/>
      <c r="B18" s="112">
        <v>64</v>
      </c>
      <c r="C18" s="113"/>
      <c r="D18" s="112" t="s">
        <v>136</v>
      </c>
      <c r="E18" s="120">
        <f>E20</f>
        <v>5.3898732497179633</v>
      </c>
      <c r="F18" s="120">
        <f t="shared" ref="F18:G18" si="0">F20</f>
        <v>10</v>
      </c>
      <c r="G18" s="120">
        <f t="shared" si="0"/>
        <v>1</v>
      </c>
    </row>
    <row r="19" spans="1:11" x14ac:dyDescent="0.25">
      <c r="A19" s="14"/>
      <c r="B19" s="14">
        <v>6413</v>
      </c>
      <c r="C19" s="15"/>
      <c r="D19" s="14" t="s">
        <v>137</v>
      </c>
      <c r="E19" s="10"/>
      <c r="F19" s="11"/>
      <c r="G19" s="11"/>
    </row>
    <row r="20" spans="1:11" x14ac:dyDescent="0.25">
      <c r="A20" s="14"/>
      <c r="B20" s="14"/>
      <c r="C20" s="15" t="s">
        <v>138</v>
      </c>
      <c r="D20" s="15" t="s">
        <v>37</v>
      </c>
      <c r="E20" s="63">
        <f>40.61/7.5345</f>
        <v>5.3898732497179633</v>
      </c>
      <c r="F20" s="65">
        <v>10</v>
      </c>
      <c r="G20" s="65">
        <v>1</v>
      </c>
      <c r="H20" s="158"/>
    </row>
    <row r="21" spans="1:11" x14ac:dyDescent="0.25">
      <c r="A21" s="107"/>
      <c r="B21" s="117">
        <v>65</v>
      </c>
      <c r="C21" s="118"/>
      <c r="D21" s="118" t="s">
        <v>139</v>
      </c>
      <c r="E21" s="119">
        <f>E23+E24+E26</f>
        <v>94367.650000000023</v>
      </c>
      <c r="F21" s="119">
        <f>F23+F24+F26+F25</f>
        <v>87117.67</v>
      </c>
      <c r="G21" s="119">
        <f>G23+G24+G26+G25</f>
        <v>62621</v>
      </c>
    </row>
    <row r="22" spans="1:11" x14ac:dyDescent="0.25">
      <c r="A22" s="14"/>
      <c r="B22" s="99">
        <v>6526</v>
      </c>
      <c r="D22" s="100" t="s">
        <v>140</v>
      </c>
      <c r="E22" s="90"/>
      <c r="F22" s="91"/>
      <c r="G22" s="91"/>
    </row>
    <row r="23" spans="1:11" x14ac:dyDescent="0.25">
      <c r="A23" s="14"/>
      <c r="B23" s="14"/>
      <c r="C23" s="15" t="s">
        <v>141</v>
      </c>
      <c r="D23" s="15" t="s">
        <v>142</v>
      </c>
      <c r="E23" s="63">
        <f>'POSEBNI DIO'!C223+'POSEBNI DIO'!C303+'POSEBNI DIO'!C168</f>
        <v>92936.630000000019</v>
      </c>
      <c r="F23" s="63">
        <f>'POSEBNI DIO'!D223+'POSEBNI DIO'!D303+'POSEBNI DIO'!D168</f>
        <v>84610.72</v>
      </c>
      <c r="G23" s="63">
        <f>'POSEBNI DIO'!E223+'POSEBNI DIO'!E303+'POSEBNI DIO'!E168+'POSEBNI DIO'!E256+'POSEBNI DIO'!E251</f>
        <v>60491</v>
      </c>
      <c r="H23" s="158"/>
    </row>
    <row r="24" spans="1:11" x14ac:dyDescent="0.25">
      <c r="A24" s="14"/>
      <c r="B24" s="14"/>
      <c r="C24" s="15" t="s">
        <v>138</v>
      </c>
      <c r="D24" s="15" t="s">
        <v>37</v>
      </c>
      <c r="E24" s="63"/>
      <c r="F24" s="65">
        <v>0</v>
      </c>
      <c r="G24" s="65"/>
    </row>
    <row r="25" spans="1:11" x14ac:dyDescent="0.25">
      <c r="A25" s="14"/>
      <c r="B25" s="14"/>
      <c r="C25" s="15" t="s">
        <v>206</v>
      </c>
      <c r="D25" s="15" t="s">
        <v>79</v>
      </c>
      <c r="E25" s="63">
        <v>0</v>
      </c>
      <c r="F25" s="65">
        <v>920.78</v>
      </c>
      <c r="G25" s="65">
        <f>'POSEBNI DIO'!E220+'POSEBNI DIO'!E262+'POSEBNI DIO'!E185</f>
        <v>2130</v>
      </c>
    </row>
    <row r="26" spans="1:11" x14ac:dyDescent="0.25">
      <c r="A26" s="14"/>
      <c r="B26" s="14"/>
      <c r="C26" s="15" t="s">
        <v>143</v>
      </c>
      <c r="D26" s="15" t="s">
        <v>135</v>
      </c>
      <c r="E26" s="63">
        <v>1431.02</v>
      </c>
      <c r="F26" s="65">
        <v>1586.17</v>
      </c>
      <c r="G26" s="65"/>
    </row>
    <row r="27" spans="1:11" x14ac:dyDescent="0.25">
      <c r="A27" s="107"/>
      <c r="B27" s="112">
        <v>66</v>
      </c>
      <c r="C27" s="113"/>
      <c r="D27" s="112" t="s">
        <v>145</v>
      </c>
      <c r="E27" s="114">
        <f>E30+E29</f>
        <v>12579.11</v>
      </c>
      <c r="F27" s="114">
        <f>F30+F29</f>
        <v>14630.04</v>
      </c>
      <c r="G27" s="114">
        <f>G30+G29</f>
        <v>10504</v>
      </c>
    </row>
    <row r="28" spans="1:11" x14ac:dyDescent="0.25">
      <c r="A28" s="14"/>
      <c r="B28" s="96">
        <v>6615</v>
      </c>
      <c r="C28" s="89"/>
      <c r="D28" s="97" t="s">
        <v>144</v>
      </c>
      <c r="E28" s="63"/>
      <c r="F28" s="65"/>
      <c r="G28" s="65"/>
    </row>
    <row r="29" spans="1:11" x14ac:dyDescent="0.25">
      <c r="A29" s="14"/>
      <c r="B29" s="96"/>
      <c r="C29" s="15" t="s">
        <v>206</v>
      </c>
      <c r="D29" s="15" t="s">
        <v>240</v>
      </c>
      <c r="E29" s="63">
        <v>2957.1</v>
      </c>
      <c r="F29" s="65">
        <f>'POSEBNI DIO'!D283</f>
        <v>5384</v>
      </c>
      <c r="G29" s="65">
        <f>'POSEBNI DIO'!E272+'POSEBNI DIO'!E283</f>
        <v>605</v>
      </c>
      <c r="H29" s="158"/>
    </row>
    <row r="30" spans="1:11" x14ac:dyDescent="0.25">
      <c r="A30" s="14"/>
      <c r="B30" s="14"/>
      <c r="C30" s="98" t="s">
        <v>138</v>
      </c>
      <c r="D30" s="98" t="s">
        <v>37</v>
      </c>
      <c r="E30" s="63">
        <v>9622.01</v>
      </c>
      <c r="F30" s="65">
        <v>9246.0400000000009</v>
      </c>
      <c r="G30" s="65">
        <v>9899</v>
      </c>
      <c r="H30" s="158"/>
      <c r="I30" s="158"/>
      <c r="K30" s="158"/>
    </row>
    <row r="31" spans="1:11" ht="25.5" x14ac:dyDescent="0.25">
      <c r="A31" s="107"/>
      <c r="B31" s="112">
        <v>67</v>
      </c>
      <c r="C31" s="113"/>
      <c r="D31" s="115" t="s">
        <v>43</v>
      </c>
      <c r="E31" s="116">
        <f>E32+E33</f>
        <v>150895.85</v>
      </c>
      <c r="F31" s="116">
        <f>F32+F33</f>
        <v>89618.8</v>
      </c>
      <c r="G31" s="116">
        <f>G32+G33+G34</f>
        <v>164869.91</v>
      </c>
    </row>
    <row r="32" spans="1:11" x14ac:dyDescent="0.25">
      <c r="A32" s="14"/>
      <c r="B32" s="14"/>
      <c r="C32" s="15" t="s">
        <v>147</v>
      </c>
      <c r="D32" s="20" t="s">
        <v>148</v>
      </c>
      <c r="E32" s="63">
        <v>105424.1</v>
      </c>
      <c r="F32" s="65">
        <v>88139.75</v>
      </c>
      <c r="G32" s="65">
        <f>'POSEBNI DIO'!E13</f>
        <v>124122</v>
      </c>
    </row>
    <row r="33" spans="1:10" x14ac:dyDescent="0.25">
      <c r="A33" s="14"/>
      <c r="B33" s="14"/>
      <c r="C33" s="15" t="s">
        <v>58</v>
      </c>
      <c r="D33" s="19" t="s">
        <v>17</v>
      </c>
      <c r="E33" s="63">
        <v>45471.75</v>
      </c>
      <c r="F33" s="65">
        <v>1479.05</v>
      </c>
      <c r="G33" s="65">
        <f>'POSEBNI DIO'!E46+'POSEBNI DIO'!E58+'POSEBNI DIO'!E100+'POSEBNI DIO'!E104+'POSEBNI DIO'!E117+'POSEBNI DIO'!E119+'POSEBNI DIO'!E7</f>
        <v>11734.91</v>
      </c>
    </row>
    <row r="34" spans="1:10" x14ac:dyDescent="0.25">
      <c r="A34" s="14"/>
      <c r="B34" s="14"/>
      <c r="C34" s="15" t="s">
        <v>157</v>
      </c>
      <c r="D34" s="19" t="s">
        <v>158</v>
      </c>
      <c r="E34" s="10"/>
      <c r="F34" s="11"/>
      <c r="G34" s="65">
        <f>'POSEBNI DIO'!E74+'POSEBNI DIO'!E91+'POSEBNI DIO'!E108+'POSEBNI DIO'!E112</f>
        <v>29013</v>
      </c>
    </row>
    <row r="36" spans="1:10" ht="15.75" x14ac:dyDescent="0.25">
      <c r="A36" s="183" t="s">
        <v>178</v>
      </c>
      <c r="B36" s="205"/>
      <c r="C36" s="205"/>
      <c r="D36" s="205"/>
      <c r="E36" s="205"/>
      <c r="F36" s="205"/>
      <c r="G36" s="205"/>
    </row>
    <row r="37" spans="1:10" ht="18" x14ac:dyDescent="0.25">
      <c r="A37" s="5"/>
      <c r="B37" s="5"/>
      <c r="C37" s="5"/>
      <c r="D37" s="5"/>
      <c r="E37" s="5"/>
      <c r="F37" s="5"/>
      <c r="G37" s="5"/>
    </row>
    <row r="38" spans="1:10" x14ac:dyDescent="0.25">
      <c r="A38" s="22" t="s">
        <v>13</v>
      </c>
      <c r="B38" s="21" t="s">
        <v>14</v>
      </c>
      <c r="C38" s="21" t="s">
        <v>15</v>
      </c>
      <c r="D38" s="21" t="s">
        <v>19</v>
      </c>
      <c r="E38" s="21" t="s">
        <v>171</v>
      </c>
      <c r="F38" s="22" t="s">
        <v>179</v>
      </c>
      <c r="G38" s="22" t="s">
        <v>237</v>
      </c>
    </row>
    <row r="39" spans="1:10" ht="15.75" customHeight="1" x14ac:dyDescent="0.25">
      <c r="A39" s="126">
        <v>3</v>
      </c>
      <c r="B39" s="126"/>
      <c r="C39" s="126"/>
      <c r="D39" s="126" t="s">
        <v>20</v>
      </c>
      <c r="E39" s="129">
        <f>E40+E46+E56+E60</f>
        <v>1672325.8299999998</v>
      </c>
      <c r="F39" s="129">
        <f t="shared" ref="F39" si="1">F40+F46+F56+F60</f>
        <v>1499090.07</v>
      </c>
      <c r="G39" s="129">
        <f>G40+G46+G56+G60+G64</f>
        <v>2689648.2800000003</v>
      </c>
    </row>
    <row r="40" spans="1:10" ht="15.75" customHeight="1" x14ac:dyDescent="0.25">
      <c r="A40" s="110"/>
      <c r="B40" s="111">
        <v>31</v>
      </c>
      <c r="C40" s="111"/>
      <c r="D40" s="111" t="s">
        <v>21</v>
      </c>
      <c r="E40" s="109">
        <f>E41+E42+E45+E43</f>
        <v>1342260.6199999999</v>
      </c>
      <c r="F40" s="109">
        <f t="shared" ref="F40" si="2">F41+F42+F45+F43</f>
        <v>1209366.82</v>
      </c>
      <c r="G40" s="109">
        <f>G41+G42+G45+G43+G44</f>
        <v>2279043</v>
      </c>
    </row>
    <row r="41" spans="1:10" x14ac:dyDescent="0.25">
      <c r="A41" s="14"/>
      <c r="B41" s="14"/>
      <c r="C41" s="15">
        <v>11</v>
      </c>
      <c r="D41" s="15" t="s">
        <v>17</v>
      </c>
      <c r="E41" s="63">
        <f>'POSEBNI DIO'!C66+'POSEBNI DIO'!C83+'POSEBNI DIO'!C100</f>
        <v>5044.6399999999994</v>
      </c>
      <c r="F41" s="63">
        <f>'POSEBNI DIO'!D66+'POSEBNI DIO'!D83+'POSEBNI DIO'!D100</f>
        <v>0</v>
      </c>
      <c r="G41" s="63">
        <f>'POSEBNI DIO'!E66+'POSEBNI DIO'!E83+'POSEBNI DIO'!E100</f>
        <v>4675</v>
      </c>
    </row>
    <row r="42" spans="1:10" x14ac:dyDescent="0.25">
      <c r="A42" s="14"/>
      <c r="B42" s="14"/>
      <c r="C42" s="15" t="s">
        <v>157</v>
      </c>
      <c r="D42" s="15" t="s">
        <v>158</v>
      </c>
      <c r="E42" s="63">
        <f>'POSEBNI DIO'!C91+'POSEBNI DIO'!C108+'POSEBNI DIO'!C74</f>
        <v>28586.31</v>
      </c>
      <c r="F42" s="63">
        <f>'POSEBNI DIO'!D108+'POSEBNI DIO'!D91+'POSEBNI DIO'!D74</f>
        <v>0</v>
      </c>
      <c r="G42" s="63">
        <f>'POSEBNI DIO'!E108+'POSEBNI DIO'!E91+'POSEBNI DIO'!E74</f>
        <v>26488</v>
      </c>
    </row>
    <row r="43" spans="1:10" x14ac:dyDescent="0.25">
      <c r="A43" s="14"/>
      <c r="B43" s="14"/>
      <c r="C43" s="15">
        <v>33</v>
      </c>
      <c r="D43" s="15" t="s">
        <v>37</v>
      </c>
      <c r="E43" s="63">
        <f>'POSEBNI DIO'!C301</f>
        <v>378.38</v>
      </c>
      <c r="F43" s="63">
        <f>'POSEBNI DIO'!D301</f>
        <v>0</v>
      </c>
      <c r="G43" s="63">
        <f>'POSEBNI DIO'!E301</f>
        <v>0</v>
      </c>
    </row>
    <row r="44" spans="1:10" x14ac:dyDescent="0.25">
      <c r="A44" s="14"/>
      <c r="B44" s="14"/>
      <c r="C44" s="15" t="s">
        <v>160</v>
      </c>
      <c r="D44" s="15" t="s">
        <v>71</v>
      </c>
      <c r="E44" s="63"/>
      <c r="F44" s="63"/>
      <c r="G44" s="63">
        <f>'POSEBNI DIO'!E251</f>
        <v>1606</v>
      </c>
    </row>
    <row r="45" spans="1:10" x14ac:dyDescent="0.25">
      <c r="A45" s="14"/>
      <c r="B45" s="14"/>
      <c r="C45" s="15" t="s">
        <v>156</v>
      </c>
      <c r="D45" s="15" t="s">
        <v>135</v>
      </c>
      <c r="E45" s="63">
        <f>'POSEBNI DIO'!C192+'POSEBNI DIO'!C242</f>
        <v>1308251.29</v>
      </c>
      <c r="F45" s="63">
        <f>'POSEBNI DIO'!D192+'POSEBNI DIO'!D242</f>
        <v>1209366.82</v>
      </c>
      <c r="G45" s="63">
        <f>'POSEBNI DIO'!E192+'POSEBNI DIO'!E242</f>
        <v>2246274</v>
      </c>
      <c r="H45" s="158"/>
      <c r="I45" s="158"/>
      <c r="J45" s="158"/>
    </row>
    <row r="46" spans="1:10" x14ac:dyDescent="0.25">
      <c r="A46" s="107"/>
      <c r="B46" s="107">
        <v>32</v>
      </c>
      <c r="C46" s="108"/>
      <c r="D46" s="107" t="s">
        <v>33</v>
      </c>
      <c r="E46" s="109">
        <f>E47+E49+E50+E51+E52+E53+E54+E48</f>
        <v>279766.95</v>
      </c>
      <c r="F46" s="109">
        <f t="shared" ref="F46" si="3">F47+F49+F50+F51+F52+F53+F54+F48</f>
        <v>238900.44</v>
      </c>
      <c r="G46" s="109">
        <f>G47+G49+G50+G51+G52+G53+G54+G48+G55</f>
        <v>370251.93</v>
      </c>
    </row>
    <row r="47" spans="1:10" x14ac:dyDescent="0.25">
      <c r="A47" s="14"/>
      <c r="B47" s="14"/>
      <c r="C47" s="15">
        <v>11</v>
      </c>
      <c r="D47" s="15" t="s">
        <v>17</v>
      </c>
      <c r="E47" s="63">
        <f>'POSEBNI DIO'!C49+'POSEBNI DIO'!C54+'POSEBNI DIO'!C57+'POSEBNI DIO'!C60+'POSEBNI DIO'!C70+'POSEBNI DIO'!C87+'POSEBNI DIO'!C104+'POSEBNI DIO'!C117+'POSEBNI DIO'!C12</f>
        <v>9351</v>
      </c>
      <c r="F47" s="63">
        <f>'POSEBNI DIO'!D49+'POSEBNI DIO'!D54+'POSEBNI DIO'!D57+'POSEBNI DIO'!D60+'POSEBNI DIO'!D70+'POSEBNI DIO'!D87+'POSEBNI DIO'!D104+'POSEBNI DIO'!D117</f>
        <v>1479.0500000000002</v>
      </c>
      <c r="G47" s="63">
        <f>'POSEBNI DIO'!E49+'POSEBNI DIO'!E54+'POSEBNI DIO'!E57+'POSEBNI DIO'!E60+'POSEBNI DIO'!E70+'POSEBNI DIO'!E87+'POSEBNI DIO'!E104+'POSEBNI DIO'!E117</f>
        <v>1534.9099999999999</v>
      </c>
    </row>
    <row r="48" spans="1:10" x14ac:dyDescent="0.25">
      <c r="A48" s="14"/>
      <c r="B48" s="14"/>
      <c r="C48" s="15" t="s">
        <v>157</v>
      </c>
      <c r="D48" s="15" t="s">
        <v>158</v>
      </c>
      <c r="E48" s="63">
        <f>'POSEBNI DIO'!C78+'POSEBNI DIO'!C95</f>
        <v>2489.8000000000002</v>
      </c>
      <c r="F48" s="63">
        <f>'POSEBNI DIO'!D78+'POSEBNI DIO'!D91+'POSEBNI DIO'!D112</f>
        <v>0</v>
      </c>
      <c r="G48" s="63">
        <f>'POSEBNI DIO'!E78+'POSEBNI DIO'!E91+'POSEBNI DIO'!E112</f>
        <v>2525</v>
      </c>
    </row>
    <row r="49" spans="1:7" x14ac:dyDescent="0.25">
      <c r="A49" s="14"/>
      <c r="B49" s="14"/>
      <c r="C49" s="15">
        <v>41</v>
      </c>
      <c r="D49" s="15" t="s">
        <v>148</v>
      </c>
      <c r="E49" s="63">
        <f>'POSEBNI DIO'!C17+'POSEBNI DIO'!C41</f>
        <v>101767.59000000003</v>
      </c>
      <c r="F49" s="63">
        <f>'POSEBNI DIO'!D17+'POSEBNI DIO'!D41</f>
        <v>84749.750000000015</v>
      </c>
      <c r="G49" s="63">
        <f>'POSEBNI DIO'!E17+'POSEBNI DIO'!E41</f>
        <v>120672</v>
      </c>
    </row>
    <row r="50" spans="1:7" x14ac:dyDescent="0.25">
      <c r="A50" s="14"/>
      <c r="B50" s="14"/>
      <c r="C50" s="15">
        <v>33</v>
      </c>
      <c r="D50" s="15" t="s">
        <v>37</v>
      </c>
      <c r="E50" s="63">
        <f>'POSEBNI DIO'!C140</f>
        <v>9176.48</v>
      </c>
      <c r="F50" s="63">
        <f>'POSEBNI DIO'!D140</f>
        <v>8847.869999999999</v>
      </c>
      <c r="G50" s="63">
        <f>'POSEBNI DIO'!E140</f>
        <v>9300</v>
      </c>
    </row>
    <row r="51" spans="1:7" x14ac:dyDescent="0.25">
      <c r="A51" s="14"/>
      <c r="B51" s="14"/>
      <c r="C51" s="15" t="s">
        <v>156</v>
      </c>
      <c r="D51" s="15" t="s">
        <v>135</v>
      </c>
      <c r="E51" s="63">
        <f>'POSEBNI DIO'!C247+'POSEBNI DIO'!C238+'POSEBNI DIO'!C215+'POSEBNI DIO'!C199+'POSEBNI DIO'!C177+'POSEBNI DIO'!C210</f>
        <v>61088.350000000006</v>
      </c>
      <c r="F51" s="63">
        <f>'POSEBNI DIO'!D247+'POSEBNI DIO'!D238+'POSEBNI DIO'!D215+'POSEBNI DIO'!D199+'POSEBNI DIO'!D177+'POSEBNI DIO'!D210</f>
        <v>58292.27</v>
      </c>
      <c r="G51" s="63">
        <f>'POSEBNI DIO'!E247+'POSEBNI DIO'!E215+'POSEBNI DIO'!E199+'POSEBNI DIO'!E177+'POSEBNI DIO'!E210</f>
        <v>65205.02</v>
      </c>
    </row>
    <row r="52" spans="1:7" x14ac:dyDescent="0.25">
      <c r="A52" s="14"/>
      <c r="B52" s="14"/>
      <c r="C52" s="15" t="s">
        <v>160</v>
      </c>
      <c r="D52" s="15" t="s">
        <v>71</v>
      </c>
      <c r="E52" s="63">
        <f>'POSEBNI DIO'!C168+'POSEBNI DIO'!C223+'POSEBNI DIO'!C303</f>
        <v>92936.630000000019</v>
      </c>
      <c r="F52" s="63">
        <f>'POSEBNI DIO'!D168+'POSEBNI DIO'!D223+'POSEBNI DIO'!D303</f>
        <v>84610.72</v>
      </c>
      <c r="G52" s="63">
        <f>'POSEBNI DIO'!E168+'POSEBNI DIO'!E223+'POSEBNI DIO'!E303+'POSEBNI DIO'!E256</f>
        <v>58885</v>
      </c>
    </row>
    <row r="53" spans="1:7" x14ac:dyDescent="0.25">
      <c r="A53" s="14"/>
      <c r="B53" s="14"/>
      <c r="C53" s="15" t="s">
        <v>222</v>
      </c>
      <c r="D53" s="15" t="s">
        <v>161</v>
      </c>
      <c r="E53" s="63">
        <f>'POSEBNI DIO'!C272</f>
        <v>2957.1000000000004</v>
      </c>
      <c r="F53" s="63">
        <f>'POSEBNI DIO'!D272</f>
        <v>0</v>
      </c>
      <c r="G53" s="63">
        <f>'POSEBNI DIO'!E272</f>
        <v>0</v>
      </c>
    </row>
    <row r="54" spans="1:7" x14ac:dyDescent="0.25">
      <c r="A54" s="14"/>
      <c r="B54" s="14"/>
      <c r="C54" s="15" t="s">
        <v>163</v>
      </c>
      <c r="D54" s="15" t="s">
        <v>236</v>
      </c>
      <c r="E54" s="63">
        <f>'POSEBNI DIO'!C220</f>
        <v>0</v>
      </c>
      <c r="F54" s="63">
        <f>'POSEBNI DIO'!D220</f>
        <v>920.78</v>
      </c>
      <c r="G54" s="63">
        <f>'POSEBNI DIO'!E220+'POSEBNI DIO'!E262+'POSEBNI DIO'!E185</f>
        <v>2130</v>
      </c>
    </row>
    <row r="55" spans="1:7" x14ac:dyDescent="0.25">
      <c r="A55" s="14"/>
      <c r="B55" s="14"/>
      <c r="C55" s="15" t="s">
        <v>244</v>
      </c>
      <c r="D55" s="15" t="s">
        <v>242</v>
      </c>
      <c r="E55" s="63"/>
      <c r="F55" s="63"/>
      <c r="G55" s="63">
        <v>110000</v>
      </c>
    </row>
    <row r="56" spans="1:7" x14ac:dyDescent="0.25">
      <c r="A56" s="107"/>
      <c r="B56" s="107">
        <v>34</v>
      </c>
      <c r="C56" s="108"/>
      <c r="D56" s="107" t="s">
        <v>51</v>
      </c>
      <c r="E56" s="66">
        <f>E57+E58+E59</f>
        <v>4280.93</v>
      </c>
      <c r="F56" s="66">
        <f t="shared" ref="F56:G56" si="4">F57+F58+F59</f>
        <v>4010</v>
      </c>
      <c r="G56" s="66">
        <f t="shared" si="4"/>
        <v>1670</v>
      </c>
    </row>
    <row r="57" spans="1:7" x14ac:dyDescent="0.25">
      <c r="A57" s="14"/>
      <c r="B57" s="29"/>
      <c r="C57" s="15">
        <v>41</v>
      </c>
      <c r="D57" s="15" t="s">
        <v>148</v>
      </c>
      <c r="E57" s="63">
        <f>'POSEBNI DIO'!C35</f>
        <v>1526.31</v>
      </c>
      <c r="F57" s="63">
        <f>'POSEBNI DIO'!D35</f>
        <v>1000</v>
      </c>
      <c r="G57" s="63">
        <f>'POSEBNI DIO'!E35</f>
        <v>1300</v>
      </c>
    </row>
    <row r="58" spans="1:7" x14ac:dyDescent="0.25">
      <c r="A58" s="14"/>
      <c r="B58" s="29"/>
      <c r="C58" s="15">
        <v>33</v>
      </c>
      <c r="D58" s="15" t="s">
        <v>37</v>
      </c>
      <c r="E58" s="63">
        <f>'POSEBNI DIO'!C162</f>
        <v>95.48</v>
      </c>
      <c r="F58" s="63">
        <f>'POSEBNI DIO'!D162</f>
        <v>10</v>
      </c>
      <c r="G58" s="63">
        <f>'POSEBNI DIO'!E162</f>
        <v>200</v>
      </c>
    </row>
    <row r="59" spans="1:7" x14ac:dyDescent="0.25">
      <c r="A59" s="14"/>
      <c r="B59" s="29"/>
      <c r="C59" s="15" t="s">
        <v>156</v>
      </c>
      <c r="D59" s="15" t="s">
        <v>135</v>
      </c>
      <c r="E59" s="63">
        <f>'POSEBNI DIO'!C204</f>
        <v>2659.14</v>
      </c>
      <c r="F59" s="63">
        <f>'POSEBNI DIO'!D204</f>
        <v>3000</v>
      </c>
      <c r="G59" s="63">
        <f>'POSEBNI DIO'!E204</f>
        <v>170</v>
      </c>
    </row>
    <row r="60" spans="1:7" ht="25.5" x14ac:dyDescent="0.25">
      <c r="A60" s="107"/>
      <c r="B60" s="112">
        <v>37</v>
      </c>
      <c r="C60" s="108"/>
      <c r="D60" s="106" t="s">
        <v>153</v>
      </c>
      <c r="E60" s="66">
        <f>E61+E63+E62</f>
        <v>46017.329999999994</v>
      </c>
      <c r="F60" s="66">
        <f>F61+F63</f>
        <v>46812.81</v>
      </c>
      <c r="G60" s="66">
        <f>G61+G63</f>
        <v>37365</v>
      </c>
    </row>
    <row r="61" spans="1:7" x14ac:dyDescent="0.25">
      <c r="A61" s="14"/>
      <c r="B61" s="29"/>
      <c r="C61" s="15">
        <v>41</v>
      </c>
      <c r="D61" s="15" t="s">
        <v>148</v>
      </c>
      <c r="E61" s="63">
        <f>'POSEBNI DIO'!C10+'POSEBNI DIO'!C37</f>
        <v>2130.1999999999998</v>
      </c>
      <c r="F61" s="63">
        <f>'POSEBNI DIO'!D10+'POSEBNI DIO'!D37</f>
        <v>2390</v>
      </c>
      <c r="G61" s="63">
        <f>'POSEBNI DIO'!E10+'POSEBNI DIO'!E37</f>
        <v>2150</v>
      </c>
    </row>
    <row r="62" spans="1:7" x14ac:dyDescent="0.25">
      <c r="A62" s="14"/>
      <c r="B62" s="29"/>
      <c r="C62" s="15">
        <v>33</v>
      </c>
      <c r="D62" s="15" t="s">
        <v>37</v>
      </c>
      <c r="E62" s="63">
        <f>'POSEBNI DIO'!C165</f>
        <v>2.92</v>
      </c>
      <c r="F62" s="63"/>
      <c r="G62" s="63"/>
    </row>
    <row r="63" spans="1:7" x14ac:dyDescent="0.25">
      <c r="A63" s="14"/>
      <c r="B63" s="29"/>
      <c r="C63" s="15" t="s">
        <v>156</v>
      </c>
      <c r="D63" s="15" t="s">
        <v>135</v>
      </c>
      <c r="E63" s="63">
        <f>'POSEBNI DIO'!C295+'POSEBNI DIO'!C206</f>
        <v>43884.21</v>
      </c>
      <c r="F63" s="63">
        <f>'POSEBNI DIO'!D295+'POSEBNI DIO'!D206</f>
        <v>44422.81</v>
      </c>
      <c r="G63" s="63">
        <f>'POSEBNI DIO'!E295+'POSEBNI DIO'!E206</f>
        <v>35215</v>
      </c>
    </row>
    <row r="64" spans="1:7" x14ac:dyDescent="0.25">
      <c r="A64" s="107"/>
      <c r="B64" s="112">
        <v>38</v>
      </c>
      <c r="C64" s="108"/>
      <c r="D64" s="108" t="s">
        <v>229</v>
      </c>
      <c r="E64" s="66"/>
      <c r="F64" s="66"/>
      <c r="G64" s="66">
        <f>G65+G66</f>
        <v>1318.35</v>
      </c>
    </row>
    <row r="65" spans="1:7" x14ac:dyDescent="0.25">
      <c r="A65" s="14"/>
      <c r="B65" s="29"/>
      <c r="C65" s="15" t="s">
        <v>156</v>
      </c>
      <c r="D65" s="15" t="s">
        <v>135</v>
      </c>
      <c r="E65" s="63"/>
      <c r="F65" s="63"/>
      <c r="G65" s="63">
        <f>'POSEBNI DIO'!E182</f>
        <v>88</v>
      </c>
    </row>
    <row r="66" spans="1:7" x14ac:dyDescent="0.25">
      <c r="A66" s="14"/>
      <c r="B66" s="29"/>
      <c r="C66" s="15" t="s">
        <v>251</v>
      </c>
      <c r="D66" s="15" t="s">
        <v>250</v>
      </c>
      <c r="E66" s="63"/>
      <c r="F66" s="63"/>
      <c r="G66" s="63">
        <f>'POSEBNI DIO'!E308</f>
        <v>1230.3499999999999</v>
      </c>
    </row>
    <row r="67" spans="1:7" ht="25.5" x14ac:dyDescent="0.25">
      <c r="A67" s="123">
        <v>4</v>
      </c>
      <c r="B67" s="124"/>
      <c r="C67" s="124"/>
      <c r="D67" s="125" t="s">
        <v>22</v>
      </c>
      <c r="E67" s="74">
        <f>E68</f>
        <v>31007.37</v>
      </c>
      <c r="F67" s="74">
        <f t="shared" ref="F67" si="5">F68</f>
        <v>34981.18</v>
      </c>
      <c r="G67" s="74">
        <f>G68+G74</f>
        <v>36530</v>
      </c>
    </row>
    <row r="68" spans="1:7" ht="25.5" x14ac:dyDescent="0.25">
      <c r="A68" s="121"/>
      <c r="B68" s="121">
        <v>42</v>
      </c>
      <c r="C68" s="121"/>
      <c r="D68" s="122" t="s">
        <v>44</v>
      </c>
      <c r="E68" s="66">
        <f>E69+E71+E72+E70</f>
        <v>31007.37</v>
      </c>
      <c r="F68" s="66">
        <f t="shared" ref="F68" si="6">F69+F71+F72+F70</f>
        <v>34981.18</v>
      </c>
      <c r="G68" s="66">
        <f>G69+G71+G72+G70+G73</f>
        <v>31905</v>
      </c>
    </row>
    <row r="69" spans="1:7" x14ac:dyDescent="0.25">
      <c r="A69" s="18"/>
      <c r="B69" s="18"/>
      <c r="C69" s="18">
        <v>33</v>
      </c>
      <c r="D69" s="15" t="s">
        <v>37</v>
      </c>
      <c r="E69" s="63">
        <f>'POSEBNI DIO'!C268</f>
        <v>67.150000000000006</v>
      </c>
      <c r="F69" s="63">
        <f>'POSEBNI DIO'!D268</f>
        <v>398.17</v>
      </c>
      <c r="G69" s="63">
        <f>'POSEBNI DIO'!E268</f>
        <v>400</v>
      </c>
    </row>
    <row r="70" spans="1:7" x14ac:dyDescent="0.25">
      <c r="A70" s="18"/>
      <c r="B70" s="18"/>
      <c r="C70" s="18" t="s">
        <v>160</v>
      </c>
      <c r="D70" s="15" t="s">
        <v>71</v>
      </c>
      <c r="E70" s="63">
        <f>'POSEBNI DIO'!C234</f>
        <v>253.7</v>
      </c>
      <c r="F70" s="63">
        <f>'POSEBNI DIO'!D234</f>
        <v>0</v>
      </c>
      <c r="G70" s="63">
        <f>'POSEBNI DIO'!E234</f>
        <v>0</v>
      </c>
    </row>
    <row r="71" spans="1:7" x14ac:dyDescent="0.25">
      <c r="A71" s="18"/>
      <c r="B71" s="18"/>
      <c r="C71" s="15" t="s">
        <v>163</v>
      </c>
      <c r="D71" s="15" t="s">
        <v>240</v>
      </c>
      <c r="E71" s="63">
        <f>'POSEBNI DIO'!C284+'POSEBNI DIO'!C285+'POSEBNI DIO'!C286+'POSEBNI DIO'!C287+'POSEBNI DIO'!C288</f>
        <v>1662.3600000000001</v>
      </c>
      <c r="F71" s="63">
        <f>'POSEBNI DIO'!D284+'POSEBNI DIO'!D285+'POSEBNI DIO'!D286+'POSEBNI DIO'!D287+'POSEBNI DIO'!D288</f>
        <v>5384</v>
      </c>
      <c r="G71" s="63">
        <f>'POSEBNI DIO'!E283</f>
        <v>605</v>
      </c>
    </row>
    <row r="72" spans="1:7" x14ac:dyDescent="0.25">
      <c r="A72" s="18"/>
      <c r="B72" s="18"/>
      <c r="C72" s="15" t="s">
        <v>156</v>
      </c>
      <c r="D72" s="15" t="s">
        <v>135</v>
      </c>
      <c r="E72" s="63">
        <f>'POSEBNI DIO'!C297+'POSEBNI DIO'!C290</f>
        <v>29024.16</v>
      </c>
      <c r="F72" s="63">
        <f>'POSEBNI DIO'!D297+'POSEBNI DIO'!D290</f>
        <v>29199.01</v>
      </c>
      <c r="G72" s="63">
        <f>'POSEBNI DIO'!E297+'POSEBNI DIO'!E290</f>
        <v>30000</v>
      </c>
    </row>
    <row r="73" spans="1:7" x14ac:dyDescent="0.25">
      <c r="A73" s="18"/>
      <c r="B73" s="18"/>
      <c r="C73" s="15">
        <v>11</v>
      </c>
      <c r="D73" s="15" t="s">
        <v>17</v>
      </c>
      <c r="E73" s="63"/>
      <c r="F73" s="63"/>
      <c r="G73" s="63">
        <f>'POSEBNI DIO'!E129</f>
        <v>900</v>
      </c>
    </row>
    <row r="74" spans="1:7" ht="25.5" x14ac:dyDescent="0.25">
      <c r="A74" s="121"/>
      <c r="B74" s="121">
        <v>45</v>
      </c>
      <c r="C74" s="108"/>
      <c r="D74" s="163" t="s">
        <v>226</v>
      </c>
      <c r="E74" s="66"/>
      <c r="F74" s="66"/>
      <c r="G74" s="66">
        <f>G75</f>
        <v>4625</v>
      </c>
    </row>
    <row r="75" spans="1:7" x14ac:dyDescent="0.25">
      <c r="A75" s="18"/>
      <c r="B75" s="18"/>
      <c r="C75" s="15">
        <v>11</v>
      </c>
      <c r="D75" s="15" t="s">
        <v>17</v>
      </c>
      <c r="E75" s="63"/>
      <c r="F75" s="63"/>
      <c r="G75" s="63">
        <f>'POSEBNI DIO'!E135</f>
        <v>4625</v>
      </c>
    </row>
    <row r="76" spans="1:7" x14ac:dyDescent="0.25">
      <c r="A76" s="127"/>
      <c r="B76" s="127"/>
      <c r="C76" s="127"/>
      <c r="D76" s="128" t="s">
        <v>162</v>
      </c>
      <c r="E76" s="132">
        <f>E67+E39</f>
        <v>1703333.2</v>
      </c>
      <c r="F76" s="132">
        <f>F67+F39</f>
        <v>1534071.25</v>
      </c>
      <c r="G76" s="132">
        <f>G67+G39</f>
        <v>2726178.2800000003</v>
      </c>
    </row>
  </sheetData>
  <autoFilter ref="C1:C76"/>
  <mergeCells count="5">
    <mergeCell ref="A7:G7"/>
    <mergeCell ref="A36:G36"/>
    <mergeCell ref="A1:G1"/>
    <mergeCell ref="A3:G3"/>
    <mergeCell ref="A5:G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34" sqref="C34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183" t="s">
        <v>257</v>
      </c>
      <c r="B1" s="183"/>
      <c r="C1" s="183"/>
      <c r="D1" s="183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83" t="s">
        <v>30</v>
      </c>
      <c r="B3" s="183"/>
      <c r="C3" s="183"/>
      <c r="D3" s="183"/>
    </row>
    <row r="4" spans="1:4" ht="18" x14ac:dyDescent="0.25">
      <c r="A4" s="5"/>
      <c r="B4" s="5"/>
      <c r="C4" s="5"/>
      <c r="D4" s="5"/>
    </row>
    <row r="5" spans="1:4" ht="18" customHeight="1" x14ac:dyDescent="0.25">
      <c r="A5" s="183" t="s">
        <v>12</v>
      </c>
      <c r="B5" s="184"/>
      <c r="C5" s="184"/>
      <c r="D5" s="184"/>
    </row>
    <row r="6" spans="1:4" ht="18" x14ac:dyDescent="0.25">
      <c r="A6" s="5"/>
      <c r="B6" s="5"/>
      <c r="C6" s="5"/>
      <c r="D6" s="5"/>
    </row>
    <row r="7" spans="1:4" ht="15.75" x14ac:dyDescent="0.25">
      <c r="A7" s="183" t="s">
        <v>23</v>
      </c>
      <c r="B7" s="205"/>
      <c r="C7" s="205"/>
      <c r="D7" s="205"/>
    </row>
    <row r="8" spans="1:4" ht="18" x14ac:dyDescent="0.25">
      <c r="A8" s="5"/>
      <c r="B8" s="5"/>
      <c r="C8" s="5"/>
      <c r="D8" s="5"/>
    </row>
    <row r="9" spans="1:4" x14ac:dyDescent="0.25">
      <c r="A9" s="22" t="s">
        <v>24</v>
      </c>
      <c r="B9" s="21" t="s">
        <v>171</v>
      </c>
      <c r="C9" s="22" t="s">
        <v>179</v>
      </c>
      <c r="D9" s="22" t="s">
        <v>180</v>
      </c>
    </row>
    <row r="10" spans="1:4" ht="15.75" customHeight="1" x14ac:dyDescent="0.25">
      <c r="A10" s="13" t="s">
        <v>25</v>
      </c>
      <c r="B10" s="10"/>
      <c r="C10" s="11"/>
      <c r="D10" s="11"/>
    </row>
    <row r="11" spans="1:4" ht="15.75" customHeight="1" x14ac:dyDescent="0.25">
      <c r="A11" s="13" t="s">
        <v>164</v>
      </c>
      <c r="B11" s="135">
        <f>B12+B14</f>
        <v>1703333.2</v>
      </c>
      <c r="C11" s="135">
        <f t="shared" ref="C11:D11" si="0">C12+C14</f>
        <v>1534071.25</v>
      </c>
      <c r="D11" s="135">
        <f t="shared" si="0"/>
        <v>2726178.2800000003</v>
      </c>
    </row>
    <row r="12" spans="1:4" x14ac:dyDescent="0.25">
      <c r="A12" s="134" t="s">
        <v>165</v>
      </c>
      <c r="B12" s="63">
        <f>B13</f>
        <v>1672325.8299999998</v>
      </c>
      <c r="C12" s="63">
        <f t="shared" ref="C12:D12" si="1">C13</f>
        <v>1499090.07</v>
      </c>
      <c r="D12" s="63">
        <f t="shared" si="1"/>
        <v>2689648.2800000003</v>
      </c>
    </row>
    <row r="13" spans="1:4" x14ac:dyDescent="0.25">
      <c r="A13" s="133" t="s">
        <v>166</v>
      </c>
      <c r="B13" s="63">
        <f>' Račun prihoda i rashoda'!E39</f>
        <v>1672325.8299999998</v>
      </c>
      <c r="C13" s="63">
        <f>' Račun prihoda i rashoda'!F39</f>
        <v>1499090.07</v>
      </c>
      <c r="D13" s="63">
        <f>' Račun prihoda i rashoda'!G39</f>
        <v>2689648.2800000003</v>
      </c>
    </row>
    <row r="14" spans="1:4" x14ac:dyDescent="0.25">
      <c r="A14" s="18" t="s">
        <v>167</v>
      </c>
      <c r="B14" s="63">
        <f>' Račun prihoda i rashoda'!E67</f>
        <v>31007.37</v>
      </c>
      <c r="C14" s="63">
        <f>' Račun prihoda i rashoda'!F67</f>
        <v>34981.18</v>
      </c>
      <c r="D14" s="63">
        <f>' Račun prihoda i rashoda'!G67</f>
        <v>36530</v>
      </c>
    </row>
    <row r="15" spans="1:4" x14ac:dyDescent="0.25">
      <c r="A15" s="20"/>
      <c r="B15" s="10"/>
      <c r="C15" s="11"/>
      <c r="D15" s="11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83" t="s">
        <v>259</v>
      </c>
      <c r="B1" s="183"/>
      <c r="C1" s="183"/>
      <c r="D1" s="183"/>
      <c r="E1" s="183"/>
      <c r="F1" s="183"/>
      <c r="G1" s="183"/>
      <c r="H1" s="183"/>
      <c r="I1" s="183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83" t="s">
        <v>30</v>
      </c>
      <c r="B3" s="183"/>
      <c r="C3" s="183"/>
      <c r="D3" s="183"/>
      <c r="E3" s="183"/>
      <c r="F3" s="183"/>
      <c r="G3" s="183"/>
      <c r="H3" s="206"/>
      <c r="I3" s="20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83" t="s">
        <v>26</v>
      </c>
      <c r="B5" s="184"/>
      <c r="C5" s="184"/>
      <c r="D5" s="184"/>
      <c r="E5" s="184"/>
      <c r="F5" s="184"/>
      <c r="G5" s="184"/>
      <c r="H5" s="184"/>
      <c r="I5" s="184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2" t="s">
        <v>13</v>
      </c>
      <c r="B7" s="21" t="s">
        <v>14</v>
      </c>
      <c r="C7" s="21" t="s">
        <v>15</v>
      </c>
      <c r="D7" s="21" t="s">
        <v>45</v>
      </c>
      <c r="E7" s="21" t="s">
        <v>171</v>
      </c>
      <c r="F7" s="22" t="s">
        <v>179</v>
      </c>
      <c r="G7" s="22" t="s">
        <v>180</v>
      </c>
      <c r="H7" s="22" t="s">
        <v>41</v>
      </c>
      <c r="I7" s="22" t="s">
        <v>181</v>
      </c>
    </row>
    <row r="8" spans="1:9" ht="25.5" x14ac:dyDescent="0.25">
      <c r="A8" s="13">
        <v>8</v>
      </c>
      <c r="B8" s="13"/>
      <c r="C8" s="13"/>
      <c r="D8" s="13" t="s">
        <v>27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34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35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7" t="s">
        <v>28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28" t="s">
        <v>36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17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37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2"/>
  <sheetViews>
    <sheetView topLeftCell="A222" zoomScaleNormal="100" workbookViewId="0">
      <selection activeCell="J315" sqref="J315"/>
    </sheetView>
  </sheetViews>
  <sheetFormatPr defaultRowHeight="15" x14ac:dyDescent="0.25"/>
  <cols>
    <col min="1" max="1" width="20.7109375" customWidth="1"/>
    <col min="2" max="2" width="30" customWidth="1"/>
    <col min="3" max="3" width="23.42578125" customWidth="1"/>
    <col min="4" max="4" width="25.28515625" customWidth="1"/>
    <col min="5" max="5" width="22.5703125" customWidth="1"/>
  </cols>
  <sheetData>
    <row r="1" spans="1:5" ht="42" customHeight="1" x14ac:dyDescent="0.25">
      <c r="A1" s="183" t="s">
        <v>258</v>
      </c>
      <c r="B1" s="183"/>
      <c r="C1" s="183"/>
      <c r="D1" s="183"/>
      <c r="E1" s="183"/>
    </row>
    <row r="2" spans="1:5" ht="18" x14ac:dyDescent="0.25">
      <c r="A2" s="5"/>
      <c r="B2" s="5"/>
      <c r="C2" s="5"/>
      <c r="D2" s="5"/>
      <c r="E2" s="5"/>
    </row>
    <row r="3" spans="1:5" ht="18" customHeight="1" x14ac:dyDescent="0.25">
      <c r="A3" s="183" t="s">
        <v>29</v>
      </c>
      <c r="B3" s="184"/>
      <c r="C3" s="184"/>
      <c r="D3" s="184"/>
      <c r="E3" s="184"/>
    </row>
    <row r="4" spans="1:5" ht="18" x14ac:dyDescent="0.25">
      <c r="A4" s="5"/>
      <c r="B4" s="5"/>
      <c r="C4" s="5"/>
      <c r="D4" s="5"/>
      <c r="E4" s="5"/>
    </row>
    <row r="5" spans="1:5" ht="25.5" x14ac:dyDescent="0.25">
      <c r="A5" s="165" t="s">
        <v>31</v>
      </c>
      <c r="B5" s="21" t="s">
        <v>32</v>
      </c>
      <c r="C5" s="21" t="s">
        <v>171</v>
      </c>
      <c r="D5" s="22" t="s">
        <v>179</v>
      </c>
      <c r="E5" s="22" t="s">
        <v>223</v>
      </c>
    </row>
    <row r="6" spans="1:5" ht="25.5" customHeight="1" x14ac:dyDescent="0.25">
      <c r="A6" s="173" t="s">
        <v>46</v>
      </c>
      <c r="B6" s="101" t="s">
        <v>149</v>
      </c>
      <c r="C6" s="101"/>
      <c r="D6" s="101"/>
      <c r="E6" s="101"/>
    </row>
    <row r="7" spans="1:5" ht="38.25" customHeight="1" x14ac:dyDescent="0.25">
      <c r="A7" s="166" t="s">
        <v>150</v>
      </c>
      <c r="B7" s="92" t="s">
        <v>151</v>
      </c>
      <c r="C7" s="94">
        <f>C12</f>
        <v>7177.57</v>
      </c>
      <c r="D7" s="105">
        <f t="shared" ref="D7:E7" si="0">D10</f>
        <v>0</v>
      </c>
      <c r="E7" s="94">
        <f t="shared" si="0"/>
        <v>0</v>
      </c>
    </row>
    <row r="8" spans="1:5" ht="15" customHeight="1" x14ac:dyDescent="0.25">
      <c r="A8" s="167" t="s">
        <v>61</v>
      </c>
      <c r="B8" s="93" t="s">
        <v>152</v>
      </c>
      <c r="C8" s="101"/>
      <c r="D8" s="101"/>
      <c r="E8" s="101"/>
    </row>
    <row r="9" spans="1:5" ht="25.5" x14ac:dyDescent="0.25">
      <c r="A9" s="156">
        <v>37</v>
      </c>
      <c r="B9" s="106" t="s">
        <v>153</v>
      </c>
      <c r="C9" s="102"/>
      <c r="D9" s="102"/>
      <c r="E9" s="102"/>
    </row>
    <row r="10" spans="1:5" x14ac:dyDescent="0.25">
      <c r="A10" s="171">
        <v>3722</v>
      </c>
      <c r="B10" s="95" t="s">
        <v>121</v>
      </c>
      <c r="C10" s="103"/>
      <c r="D10" s="104">
        <v>0</v>
      </c>
      <c r="E10" s="103"/>
    </row>
    <row r="11" spans="1:5" x14ac:dyDescent="0.25">
      <c r="A11" s="170">
        <v>32</v>
      </c>
      <c r="B11" s="142" t="s">
        <v>107</v>
      </c>
      <c r="C11" s="106"/>
      <c r="D11" s="147"/>
      <c r="E11" s="106"/>
    </row>
    <row r="12" spans="1:5" x14ac:dyDescent="0.25">
      <c r="A12" s="171">
        <v>3223</v>
      </c>
      <c r="B12" s="141"/>
      <c r="C12" s="103">
        <v>7177.57</v>
      </c>
      <c r="D12" s="104"/>
      <c r="E12" s="103"/>
    </row>
    <row r="13" spans="1:5" ht="38.25" x14ac:dyDescent="0.25">
      <c r="A13" s="173" t="s">
        <v>46</v>
      </c>
      <c r="B13" s="31" t="s">
        <v>47</v>
      </c>
      <c r="C13" s="76">
        <f>C14+C39</f>
        <v>105424.10000000002</v>
      </c>
      <c r="D13" s="76">
        <f>D14+D39</f>
        <v>88139.750000000015</v>
      </c>
      <c r="E13" s="76">
        <f>E14+E39</f>
        <v>124122</v>
      </c>
    </row>
    <row r="14" spans="1:5" ht="15" customHeight="1" x14ac:dyDescent="0.25">
      <c r="A14" s="166" t="s">
        <v>48</v>
      </c>
      <c r="B14" s="43" t="s">
        <v>18</v>
      </c>
      <c r="C14" s="74">
        <f>C17+C35+C37</f>
        <v>92191.110000000015</v>
      </c>
      <c r="D14" s="74">
        <f>D17+D35+D37</f>
        <v>74906.760000000009</v>
      </c>
      <c r="E14" s="74">
        <f>E17+E35+E37</f>
        <v>110090</v>
      </c>
    </row>
    <row r="15" spans="1:5" ht="26.25" customHeight="1" x14ac:dyDescent="0.25">
      <c r="A15" s="169" t="s">
        <v>50</v>
      </c>
      <c r="B15" s="56" t="s">
        <v>49</v>
      </c>
      <c r="C15" s="58"/>
      <c r="D15" s="55"/>
      <c r="E15" s="55"/>
    </row>
    <row r="16" spans="1:5" x14ac:dyDescent="0.25">
      <c r="A16" s="171">
        <v>3</v>
      </c>
      <c r="B16" s="30" t="s">
        <v>20</v>
      </c>
      <c r="C16" s="10"/>
      <c r="D16" s="11"/>
      <c r="E16" s="11"/>
    </row>
    <row r="17" spans="1:5" x14ac:dyDescent="0.25">
      <c r="A17" s="170">
        <v>32</v>
      </c>
      <c r="B17" s="50" t="s">
        <v>33</v>
      </c>
      <c r="C17" s="64">
        <f>C18+C19+C20+C21+C22+C23+C24+C25+C26+C27+C28+C29+C30+C31+C32+C33+C34</f>
        <v>88534.60000000002</v>
      </c>
      <c r="D17" s="64">
        <f>D18+D19+D20+D21+D22+D23+D24+D25+D26+D27+D28+D29+D30+D31+D32+D33+D34</f>
        <v>71516.760000000009</v>
      </c>
      <c r="E17" s="64">
        <f>E18+E19+E20+E21+E22+E23+E24+E25+E26+E27+E28+E29+E30+E31+E32+E33+E34</f>
        <v>106640</v>
      </c>
    </row>
    <row r="18" spans="1:5" x14ac:dyDescent="0.25">
      <c r="A18" s="46">
        <v>3211</v>
      </c>
      <c r="B18" s="45" t="s">
        <v>104</v>
      </c>
      <c r="C18" s="63">
        <v>1442.19</v>
      </c>
      <c r="D18" s="207">
        <v>1500</v>
      </c>
      <c r="E18" s="207">
        <v>1700</v>
      </c>
    </row>
    <row r="19" spans="1:5" x14ac:dyDescent="0.25">
      <c r="A19" s="46">
        <v>3213</v>
      </c>
      <c r="B19" s="45" t="s">
        <v>105</v>
      </c>
      <c r="C19" s="63">
        <v>907.27</v>
      </c>
      <c r="D19" s="207">
        <v>300</v>
      </c>
      <c r="E19" s="207">
        <v>500</v>
      </c>
    </row>
    <row r="20" spans="1:5" ht="25.5" x14ac:dyDescent="0.25">
      <c r="A20" s="46">
        <v>3214</v>
      </c>
      <c r="B20" s="45" t="s">
        <v>106</v>
      </c>
      <c r="C20" s="63">
        <v>197.49</v>
      </c>
      <c r="D20" s="207">
        <v>150</v>
      </c>
      <c r="E20" s="207">
        <v>150</v>
      </c>
    </row>
    <row r="21" spans="1:5" x14ac:dyDescent="0.25">
      <c r="A21" s="46">
        <v>3221</v>
      </c>
      <c r="B21" s="45" t="s">
        <v>81</v>
      </c>
      <c r="C21" s="63">
        <v>20013.66</v>
      </c>
      <c r="D21" s="207">
        <v>13000</v>
      </c>
      <c r="E21" s="207">
        <v>15177</v>
      </c>
    </row>
    <row r="22" spans="1:5" x14ac:dyDescent="0.25">
      <c r="A22" s="46">
        <v>3223</v>
      </c>
      <c r="B22" s="45" t="s">
        <v>107</v>
      </c>
      <c r="C22" s="63">
        <v>39153.230000000003</v>
      </c>
      <c r="D22" s="207">
        <v>36638.6</v>
      </c>
      <c r="E22" s="207">
        <v>66400</v>
      </c>
    </row>
    <row r="23" spans="1:5" x14ac:dyDescent="0.25">
      <c r="A23" s="46">
        <v>3225</v>
      </c>
      <c r="B23" s="45" t="s">
        <v>83</v>
      </c>
      <c r="C23" s="63">
        <v>1327.23</v>
      </c>
      <c r="D23" s="207">
        <v>1000</v>
      </c>
      <c r="E23" s="207">
        <v>1000</v>
      </c>
    </row>
    <row r="24" spans="1:5" ht="25.5" x14ac:dyDescent="0.25">
      <c r="A24" s="46">
        <v>3227</v>
      </c>
      <c r="B24" s="45" t="s">
        <v>108</v>
      </c>
      <c r="C24" s="63">
        <v>673.19</v>
      </c>
      <c r="D24" s="207">
        <v>300</v>
      </c>
      <c r="E24" s="207">
        <v>300</v>
      </c>
    </row>
    <row r="25" spans="1:5" x14ac:dyDescent="0.25">
      <c r="A25" s="46">
        <v>3231</v>
      </c>
      <c r="B25" s="45" t="s">
        <v>109</v>
      </c>
      <c r="C25" s="63">
        <v>2705.15</v>
      </c>
      <c r="D25" s="207">
        <v>2380</v>
      </c>
      <c r="E25" s="207">
        <v>2000</v>
      </c>
    </row>
    <row r="26" spans="1:5" x14ac:dyDescent="0.25">
      <c r="A26" s="46">
        <v>3233</v>
      </c>
      <c r="B26" s="45" t="s">
        <v>110</v>
      </c>
      <c r="C26" s="63">
        <v>248.86</v>
      </c>
      <c r="D26" s="207">
        <v>497.71</v>
      </c>
      <c r="E26" s="207">
        <v>500</v>
      </c>
    </row>
    <row r="27" spans="1:5" x14ac:dyDescent="0.25">
      <c r="A27" s="46">
        <v>3234</v>
      </c>
      <c r="B27" s="45" t="s">
        <v>111</v>
      </c>
      <c r="C27" s="63">
        <v>10625.68</v>
      </c>
      <c r="D27" s="207">
        <v>6000</v>
      </c>
      <c r="E27" s="207">
        <v>8500</v>
      </c>
    </row>
    <row r="28" spans="1:5" x14ac:dyDescent="0.25">
      <c r="A28" s="46">
        <v>3236</v>
      </c>
      <c r="B28" s="45" t="s">
        <v>112</v>
      </c>
      <c r="C28" s="63">
        <v>3805.07</v>
      </c>
      <c r="D28" s="207">
        <v>4100</v>
      </c>
      <c r="E28" s="207">
        <v>5118</v>
      </c>
    </row>
    <row r="29" spans="1:5" x14ac:dyDescent="0.25">
      <c r="A29" s="46">
        <v>3238</v>
      </c>
      <c r="B29" s="45" t="s">
        <v>113</v>
      </c>
      <c r="C29" s="63">
        <v>4195.1499999999996</v>
      </c>
      <c r="D29" s="207">
        <v>3500</v>
      </c>
      <c r="E29" s="207">
        <v>3200</v>
      </c>
    </row>
    <row r="30" spans="1:5" x14ac:dyDescent="0.25">
      <c r="A30" s="46">
        <v>3239</v>
      </c>
      <c r="B30" s="45" t="s">
        <v>114</v>
      </c>
      <c r="C30" s="63">
        <v>1358.39</v>
      </c>
      <c r="D30" s="207">
        <v>506</v>
      </c>
      <c r="E30" s="207">
        <v>300</v>
      </c>
    </row>
    <row r="31" spans="1:5" x14ac:dyDescent="0.25">
      <c r="A31" s="46">
        <v>3292</v>
      </c>
      <c r="B31" s="45" t="s">
        <v>115</v>
      </c>
      <c r="C31" s="63">
        <v>1138.8</v>
      </c>
      <c r="D31" s="207">
        <v>1075</v>
      </c>
      <c r="E31" s="207">
        <v>1200</v>
      </c>
    </row>
    <row r="32" spans="1:5" x14ac:dyDescent="0.25">
      <c r="A32" s="46">
        <v>3294</v>
      </c>
      <c r="B32" s="45" t="s">
        <v>117</v>
      </c>
      <c r="C32" s="63">
        <v>132.72</v>
      </c>
      <c r="D32" s="207">
        <v>159.27000000000001</v>
      </c>
      <c r="E32" s="207">
        <v>165</v>
      </c>
    </row>
    <row r="33" spans="1:5" x14ac:dyDescent="0.25">
      <c r="A33" s="46">
        <v>3295</v>
      </c>
      <c r="B33" s="45" t="s">
        <v>118</v>
      </c>
      <c r="C33" s="63">
        <v>79.63</v>
      </c>
      <c r="D33" s="207">
        <v>79.63</v>
      </c>
      <c r="E33" s="207">
        <v>80</v>
      </c>
    </row>
    <row r="34" spans="1:5" ht="25.5" x14ac:dyDescent="0.25">
      <c r="A34" s="46">
        <v>3299</v>
      </c>
      <c r="B34" s="45" t="s">
        <v>119</v>
      </c>
      <c r="C34" s="63">
        <v>530.89</v>
      </c>
      <c r="D34" s="207">
        <v>330.55</v>
      </c>
      <c r="E34" s="207">
        <v>350</v>
      </c>
    </row>
    <row r="35" spans="1:5" x14ac:dyDescent="0.25">
      <c r="A35" s="170">
        <v>34</v>
      </c>
      <c r="B35" s="50" t="s">
        <v>51</v>
      </c>
      <c r="C35" s="66">
        <f>C36</f>
        <v>1526.31</v>
      </c>
      <c r="D35" s="66">
        <f t="shared" ref="D35:E35" si="1">D36</f>
        <v>1000</v>
      </c>
      <c r="E35" s="66">
        <f t="shared" si="1"/>
        <v>1300</v>
      </c>
    </row>
    <row r="36" spans="1:5" ht="25.5" x14ac:dyDescent="0.25">
      <c r="A36" s="46">
        <v>3431</v>
      </c>
      <c r="B36" s="45" t="s">
        <v>120</v>
      </c>
      <c r="C36" s="63">
        <v>1526.31</v>
      </c>
      <c r="D36" s="207">
        <v>1000</v>
      </c>
      <c r="E36" s="207">
        <v>1300</v>
      </c>
    </row>
    <row r="37" spans="1:5" x14ac:dyDescent="0.25">
      <c r="A37" s="172">
        <v>37</v>
      </c>
      <c r="B37" s="50" t="s">
        <v>52</v>
      </c>
      <c r="C37" s="66">
        <f>C38</f>
        <v>2130.1999999999998</v>
      </c>
      <c r="D37" s="66">
        <f t="shared" ref="D37:E37" si="2">D38</f>
        <v>2390</v>
      </c>
      <c r="E37" s="66">
        <f t="shared" si="2"/>
        <v>2150</v>
      </c>
    </row>
    <row r="38" spans="1:5" x14ac:dyDescent="0.25">
      <c r="A38" s="46">
        <v>3722</v>
      </c>
      <c r="B38" s="45" t="s">
        <v>121</v>
      </c>
      <c r="C38" s="63">
        <v>2130.1999999999998</v>
      </c>
      <c r="D38" s="207">
        <v>2390</v>
      </c>
      <c r="E38" s="207">
        <v>2150</v>
      </c>
    </row>
    <row r="39" spans="1:5" ht="25.5" customHeight="1" x14ac:dyDescent="0.25">
      <c r="A39" s="166" t="s">
        <v>53</v>
      </c>
      <c r="B39" s="43" t="s">
        <v>54</v>
      </c>
      <c r="C39" s="74">
        <f>C41</f>
        <v>13232.990000000002</v>
      </c>
      <c r="D39" s="74">
        <f>D41</f>
        <v>13232.99</v>
      </c>
      <c r="E39" s="74">
        <f t="shared" ref="E39" si="3">E41</f>
        <v>14032</v>
      </c>
    </row>
    <row r="40" spans="1:5" ht="25.5" x14ac:dyDescent="0.25">
      <c r="A40" s="169" t="s">
        <v>50</v>
      </c>
      <c r="B40" s="56" t="s">
        <v>49</v>
      </c>
      <c r="C40" s="54"/>
      <c r="D40" s="55"/>
      <c r="E40" s="55"/>
    </row>
    <row r="41" spans="1:5" x14ac:dyDescent="0.25">
      <c r="A41" s="170">
        <v>32</v>
      </c>
      <c r="B41" s="50" t="s">
        <v>33</v>
      </c>
      <c r="C41" s="66">
        <f>C42+C43+C44</f>
        <v>13232.990000000002</v>
      </c>
      <c r="D41" s="66">
        <f t="shared" ref="D41:E41" si="4">D42+D43+D44</f>
        <v>13232.99</v>
      </c>
      <c r="E41" s="66">
        <f t="shared" si="4"/>
        <v>14032</v>
      </c>
    </row>
    <row r="42" spans="1:5" ht="25.5" x14ac:dyDescent="0.25">
      <c r="A42" s="171">
        <v>3224</v>
      </c>
      <c r="B42" s="45" t="s">
        <v>82</v>
      </c>
      <c r="C42" s="63">
        <v>4613.25</v>
      </c>
      <c r="D42" s="207">
        <v>4615</v>
      </c>
      <c r="E42" s="207">
        <v>4500</v>
      </c>
    </row>
    <row r="43" spans="1:5" ht="25.5" x14ac:dyDescent="0.25">
      <c r="A43" s="171">
        <v>3232</v>
      </c>
      <c r="B43" s="45" t="s">
        <v>85</v>
      </c>
      <c r="C43" s="63">
        <v>8354.2900000000009</v>
      </c>
      <c r="D43" s="207">
        <v>8417.99</v>
      </c>
      <c r="E43" s="207">
        <v>9332</v>
      </c>
    </row>
    <row r="44" spans="1:5" x14ac:dyDescent="0.25">
      <c r="A44" s="171">
        <v>3237</v>
      </c>
      <c r="B44" s="45" t="s">
        <v>122</v>
      </c>
      <c r="C44" s="63">
        <v>265.45</v>
      </c>
      <c r="D44" s="207">
        <v>200</v>
      </c>
      <c r="E44" s="207">
        <v>200</v>
      </c>
    </row>
    <row r="45" spans="1:5" ht="25.5" customHeight="1" x14ac:dyDescent="0.25">
      <c r="A45" s="166" t="s">
        <v>46</v>
      </c>
      <c r="B45" s="43" t="s">
        <v>55</v>
      </c>
      <c r="C45" s="77">
        <f>C46+C58+C64+C81+C98+C115+C52</f>
        <v>38294.18</v>
      </c>
      <c r="D45" s="77">
        <f>D46+D58+D64+D81+D98+D115+D52+D55</f>
        <v>1479.05</v>
      </c>
      <c r="E45" s="77">
        <f>E46+E58+E64+E81+E98+E115+E52+E55+E119</f>
        <v>40747.910000000003</v>
      </c>
    </row>
    <row r="46" spans="1:5" ht="20.25" customHeight="1" x14ac:dyDescent="0.25">
      <c r="A46" s="166" t="s">
        <v>56</v>
      </c>
      <c r="B46" s="43" t="s">
        <v>57</v>
      </c>
      <c r="C46" s="74">
        <f>C49</f>
        <v>331.81</v>
      </c>
      <c r="D46" s="75">
        <f>D49</f>
        <v>0</v>
      </c>
      <c r="E46" s="75">
        <f t="shared" ref="E46" si="5">E49</f>
        <v>333</v>
      </c>
    </row>
    <row r="47" spans="1:5" ht="15" customHeight="1" x14ac:dyDescent="0.25">
      <c r="A47" s="167" t="s">
        <v>58</v>
      </c>
      <c r="B47" s="40" t="s">
        <v>17</v>
      </c>
      <c r="C47" s="10"/>
      <c r="D47" s="11"/>
      <c r="E47" s="11"/>
    </row>
    <row r="48" spans="1:5" x14ac:dyDescent="0.25">
      <c r="A48" s="171">
        <v>3</v>
      </c>
      <c r="B48" s="30" t="s">
        <v>20</v>
      </c>
      <c r="C48" s="10"/>
      <c r="D48" s="11"/>
      <c r="E48" s="11"/>
    </row>
    <row r="49" spans="1:5" x14ac:dyDescent="0.25">
      <c r="A49" s="170">
        <v>32</v>
      </c>
      <c r="B49" s="50" t="s">
        <v>33</v>
      </c>
      <c r="C49" s="66">
        <f>C50+C51</f>
        <v>331.81</v>
      </c>
      <c r="D49" s="66">
        <f t="shared" ref="D49:E49" si="6">D50+D51</f>
        <v>0</v>
      </c>
      <c r="E49" s="66">
        <f t="shared" si="6"/>
        <v>333</v>
      </c>
    </row>
    <row r="50" spans="1:5" ht="25.5" x14ac:dyDescent="0.25">
      <c r="A50" s="46">
        <v>3299</v>
      </c>
      <c r="B50" s="45" t="s">
        <v>119</v>
      </c>
      <c r="C50" s="63">
        <v>331.81</v>
      </c>
      <c r="D50" s="65"/>
      <c r="E50" s="207">
        <v>333</v>
      </c>
    </row>
    <row r="51" spans="1:5" x14ac:dyDescent="0.25">
      <c r="A51" s="46">
        <v>3237</v>
      </c>
      <c r="B51" s="95" t="s">
        <v>159</v>
      </c>
      <c r="C51" s="63"/>
      <c r="D51" s="63"/>
      <c r="E51" s="63"/>
    </row>
    <row r="52" spans="1:5" ht="15" customHeight="1" x14ac:dyDescent="0.25">
      <c r="A52" s="166" t="s">
        <v>201</v>
      </c>
      <c r="B52" s="148" t="s">
        <v>202</v>
      </c>
      <c r="C52" s="74">
        <f>C54</f>
        <v>0</v>
      </c>
      <c r="D52" s="74">
        <f t="shared" ref="D52:E52" si="7">D54</f>
        <v>398.17</v>
      </c>
      <c r="E52" s="74">
        <f t="shared" si="7"/>
        <v>0</v>
      </c>
    </row>
    <row r="53" spans="1:5" x14ac:dyDescent="0.25">
      <c r="A53" s="170">
        <v>32</v>
      </c>
      <c r="B53" s="151" t="s">
        <v>33</v>
      </c>
      <c r="C53" s="66"/>
      <c r="D53" s="66"/>
      <c r="E53" s="66"/>
    </row>
    <row r="54" spans="1:5" ht="25.5" x14ac:dyDescent="0.25">
      <c r="A54" s="46">
        <v>3299</v>
      </c>
      <c r="B54" s="150" t="s">
        <v>119</v>
      </c>
      <c r="C54" s="63"/>
      <c r="D54" s="208">
        <v>398.17</v>
      </c>
      <c r="E54" s="63"/>
    </row>
    <row r="55" spans="1:5" ht="25.5" customHeight="1" x14ac:dyDescent="0.25">
      <c r="A55" s="166" t="s">
        <v>88</v>
      </c>
      <c r="B55" s="148" t="s">
        <v>203</v>
      </c>
      <c r="C55" s="74"/>
      <c r="D55" s="74">
        <f>D57</f>
        <v>550</v>
      </c>
      <c r="E55" s="74">
        <f t="shared" ref="E55" si="8">E57</f>
        <v>0</v>
      </c>
    </row>
    <row r="56" spans="1:5" x14ac:dyDescent="0.25">
      <c r="A56" s="170">
        <v>32</v>
      </c>
      <c r="B56" s="151" t="s">
        <v>33</v>
      </c>
      <c r="C56" s="120"/>
      <c r="D56" s="120"/>
      <c r="E56" s="120"/>
    </row>
    <row r="57" spans="1:5" ht="25.5" x14ac:dyDescent="0.25">
      <c r="A57" s="46">
        <v>3299</v>
      </c>
      <c r="B57" s="150" t="s">
        <v>119</v>
      </c>
      <c r="C57" s="63"/>
      <c r="D57" s="208">
        <v>550</v>
      </c>
      <c r="E57" s="63">
        <v>0</v>
      </c>
    </row>
    <row r="58" spans="1:5" ht="24" customHeight="1" x14ac:dyDescent="0.25">
      <c r="A58" s="166" t="s">
        <v>59</v>
      </c>
      <c r="B58" s="57" t="s">
        <v>60</v>
      </c>
      <c r="C58" s="74">
        <f>C60</f>
        <v>871.3599999999999</v>
      </c>
      <c r="D58" s="74">
        <f>D60</f>
        <v>0</v>
      </c>
      <c r="E58" s="74">
        <f t="shared" ref="E58" si="9">E60</f>
        <v>238.91</v>
      </c>
    </row>
    <row r="59" spans="1:5" ht="15" customHeight="1" x14ac:dyDescent="0.25">
      <c r="A59" s="167" t="s">
        <v>61</v>
      </c>
      <c r="B59" s="44" t="s">
        <v>17</v>
      </c>
      <c r="C59" s="10"/>
      <c r="D59" s="11"/>
      <c r="E59" s="11"/>
    </row>
    <row r="60" spans="1:5" x14ac:dyDescent="0.25">
      <c r="A60" s="170">
        <v>32</v>
      </c>
      <c r="B60" s="50" t="s">
        <v>33</v>
      </c>
      <c r="C60" s="66">
        <f>C61+C62</f>
        <v>871.3599999999999</v>
      </c>
      <c r="D60" s="66">
        <f t="shared" ref="D60" si="10">D61+D62</f>
        <v>0</v>
      </c>
      <c r="E60" s="66">
        <f>E61+E62+E63</f>
        <v>238.91</v>
      </c>
    </row>
    <row r="61" spans="1:5" ht="25.5" x14ac:dyDescent="0.25">
      <c r="A61" s="171">
        <v>3291</v>
      </c>
      <c r="B61" s="45" t="s">
        <v>123</v>
      </c>
      <c r="C61" s="63">
        <v>570.55999999999995</v>
      </c>
      <c r="D61" s="65"/>
      <c r="E61" s="65"/>
    </row>
    <row r="62" spans="1:5" ht="25.5" x14ac:dyDescent="0.25">
      <c r="A62" s="171">
        <v>3299</v>
      </c>
      <c r="B62" s="45" t="s">
        <v>119</v>
      </c>
      <c r="C62" s="63">
        <v>300.8</v>
      </c>
      <c r="D62" s="65"/>
      <c r="E62" s="65"/>
    </row>
    <row r="63" spans="1:5" ht="38.25" x14ac:dyDescent="0.25">
      <c r="A63" s="171">
        <v>3691</v>
      </c>
      <c r="B63" s="164" t="s">
        <v>224</v>
      </c>
      <c r="C63" s="63"/>
      <c r="D63" s="63"/>
      <c r="E63" s="208">
        <v>238.91</v>
      </c>
    </row>
    <row r="64" spans="1:5" ht="24" customHeight="1" x14ac:dyDescent="0.25">
      <c r="A64" s="166" t="s">
        <v>62</v>
      </c>
      <c r="B64" s="57" t="s">
        <v>63</v>
      </c>
      <c r="C64" s="74">
        <f>C66+C70+C74+C78</f>
        <v>23953.9</v>
      </c>
      <c r="D64" s="74">
        <f t="shared" ref="D64:E64" si="11">D66+D70+D74+D78</f>
        <v>0</v>
      </c>
      <c r="E64" s="74">
        <f t="shared" si="11"/>
        <v>0</v>
      </c>
    </row>
    <row r="65" spans="1:7" ht="15" customHeight="1" x14ac:dyDescent="0.25">
      <c r="A65" s="167" t="s">
        <v>61</v>
      </c>
      <c r="B65" s="44" t="s">
        <v>17</v>
      </c>
      <c r="C65" s="10"/>
      <c r="D65" s="11"/>
      <c r="E65" s="11"/>
    </row>
    <row r="66" spans="1:7" x14ac:dyDescent="0.25">
      <c r="A66" s="170">
        <v>31</v>
      </c>
      <c r="B66" s="50" t="s">
        <v>21</v>
      </c>
      <c r="C66" s="66">
        <f>C67+C68+C69</f>
        <v>3297.1499999999996</v>
      </c>
      <c r="D66" s="66">
        <f t="shared" ref="D66:E66" si="12">D67+D68+D69</f>
        <v>0</v>
      </c>
      <c r="E66" s="66">
        <f t="shared" si="12"/>
        <v>0</v>
      </c>
    </row>
    <row r="67" spans="1:7" x14ac:dyDescent="0.25">
      <c r="A67" s="171">
        <v>3111</v>
      </c>
      <c r="B67" s="45" t="s">
        <v>89</v>
      </c>
      <c r="C67" s="63">
        <v>2759.68</v>
      </c>
      <c r="D67" s="207">
        <v>0</v>
      </c>
      <c r="E67" s="207">
        <v>0</v>
      </c>
      <c r="G67">
        <f>' Račun prihoda i rashoda'!E136</f>
        <v>0</v>
      </c>
    </row>
    <row r="68" spans="1:7" x14ac:dyDescent="0.25">
      <c r="A68" s="171">
        <v>3121</v>
      </c>
      <c r="B68" s="45" t="s">
        <v>91</v>
      </c>
      <c r="C68" s="63">
        <v>82.12</v>
      </c>
      <c r="D68" s="207">
        <v>0</v>
      </c>
      <c r="E68" s="207">
        <v>0</v>
      </c>
    </row>
    <row r="69" spans="1:7" ht="25.5" x14ac:dyDescent="0.25">
      <c r="A69" s="171">
        <v>3132</v>
      </c>
      <c r="B69" s="45" t="s">
        <v>124</v>
      </c>
      <c r="C69" s="63">
        <v>455.35</v>
      </c>
      <c r="D69" s="207">
        <v>0</v>
      </c>
      <c r="E69" s="207">
        <v>0</v>
      </c>
    </row>
    <row r="70" spans="1:7" x14ac:dyDescent="0.25">
      <c r="A70" s="170">
        <v>32</v>
      </c>
      <c r="B70" s="50" t="s">
        <v>33</v>
      </c>
      <c r="C70" s="66">
        <f t="shared" ref="C70:E70" si="13">C71+C72</f>
        <v>295.93</v>
      </c>
      <c r="D70" s="66">
        <f t="shared" si="13"/>
        <v>0</v>
      </c>
      <c r="E70" s="66">
        <f t="shared" si="13"/>
        <v>0</v>
      </c>
    </row>
    <row r="71" spans="1:7" x14ac:dyDescent="0.25">
      <c r="A71" s="171">
        <v>3211</v>
      </c>
      <c r="B71" s="45" t="s">
        <v>104</v>
      </c>
      <c r="C71" s="63">
        <v>19.91</v>
      </c>
      <c r="D71" s="207">
        <v>0</v>
      </c>
      <c r="E71" s="207">
        <v>0</v>
      </c>
    </row>
    <row r="72" spans="1:7" x14ac:dyDescent="0.25">
      <c r="A72" s="171">
        <v>3212</v>
      </c>
      <c r="B72" s="45" t="s">
        <v>93</v>
      </c>
      <c r="C72" s="63">
        <v>276.02</v>
      </c>
      <c r="D72" s="207">
        <v>0</v>
      </c>
      <c r="E72" s="207">
        <v>0</v>
      </c>
    </row>
    <row r="73" spans="1:7" ht="15" customHeight="1" x14ac:dyDescent="0.25">
      <c r="A73" s="167" t="s">
        <v>64</v>
      </c>
      <c r="B73" s="41" t="s">
        <v>65</v>
      </c>
      <c r="C73" s="10"/>
      <c r="D73" s="209"/>
      <c r="E73" s="209"/>
    </row>
    <row r="74" spans="1:7" x14ac:dyDescent="0.25">
      <c r="A74" s="170">
        <v>31</v>
      </c>
      <c r="B74" s="50" t="s">
        <v>21</v>
      </c>
      <c r="C74" s="66">
        <f>C75+C76+C77</f>
        <v>18683.870000000003</v>
      </c>
      <c r="D74" s="66">
        <f t="shared" ref="D74:E74" si="14">D75+D76+D77</f>
        <v>0</v>
      </c>
      <c r="E74" s="66">
        <f t="shared" si="14"/>
        <v>0</v>
      </c>
    </row>
    <row r="75" spans="1:7" x14ac:dyDescent="0.25">
      <c r="A75" s="171">
        <v>3111</v>
      </c>
      <c r="B75" s="45" t="s">
        <v>89</v>
      </c>
      <c r="C75" s="63">
        <v>15638.2</v>
      </c>
      <c r="D75" s="207">
        <v>0</v>
      </c>
      <c r="E75" s="207">
        <v>0</v>
      </c>
    </row>
    <row r="76" spans="1:7" x14ac:dyDescent="0.25">
      <c r="A76" s="171">
        <v>3121</v>
      </c>
      <c r="B76" s="45" t="s">
        <v>91</v>
      </c>
      <c r="C76" s="63">
        <v>465.36</v>
      </c>
      <c r="D76" s="207">
        <v>0</v>
      </c>
      <c r="E76" s="207">
        <v>0</v>
      </c>
    </row>
    <row r="77" spans="1:7" ht="25.5" x14ac:dyDescent="0.25">
      <c r="A77" s="171">
        <v>3132</v>
      </c>
      <c r="B77" s="45" t="s">
        <v>124</v>
      </c>
      <c r="C77" s="63">
        <v>2580.31</v>
      </c>
      <c r="D77" s="207">
        <v>0</v>
      </c>
      <c r="E77" s="207">
        <v>0</v>
      </c>
    </row>
    <row r="78" spans="1:7" x14ac:dyDescent="0.25">
      <c r="A78" s="170">
        <v>32</v>
      </c>
      <c r="B78" s="50" t="s">
        <v>33</v>
      </c>
      <c r="C78" s="66">
        <f>C79+C80</f>
        <v>1676.95</v>
      </c>
      <c r="D78" s="66">
        <f t="shared" ref="D78:E78" si="15">D79+D80</f>
        <v>0</v>
      </c>
      <c r="E78" s="66">
        <f t="shared" si="15"/>
        <v>0</v>
      </c>
    </row>
    <row r="79" spans="1:7" x14ac:dyDescent="0.25">
      <c r="A79" s="171">
        <v>3211</v>
      </c>
      <c r="B79" s="45" t="s">
        <v>104</v>
      </c>
      <c r="C79" s="63">
        <v>112.81</v>
      </c>
      <c r="D79" s="207">
        <v>0</v>
      </c>
      <c r="E79" s="207">
        <v>0</v>
      </c>
    </row>
    <row r="80" spans="1:7" x14ac:dyDescent="0.25">
      <c r="A80" s="171">
        <v>3212</v>
      </c>
      <c r="B80" s="45" t="s">
        <v>93</v>
      </c>
      <c r="C80" s="63">
        <v>1564.14</v>
      </c>
      <c r="D80" s="207">
        <v>0</v>
      </c>
      <c r="E80" s="207">
        <v>0</v>
      </c>
    </row>
    <row r="81" spans="1:5" ht="15" customHeight="1" x14ac:dyDescent="0.25">
      <c r="A81" s="166" t="s">
        <v>132</v>
      </c>
      <c r="B81" s="57" t="s">
        <v>131</v>
      </c>
      <c r="C81" s="74">
        <f>C83+C87+C91+C95</f>
        <v>12606.22</v>
      </c>
      <c r="D81" s="74">
        <f t="shared" ref="D81:E81" si="16">D83+D87</f>
        <v>0</v>
      </c>
      <c r="E81" s="74">
        <f t="shared" si="16"/>
        <v>0</v>
      </c>
    </row>
    <row r="82" spans="1:5" ht="15" customHeight="1" x14ac:dyDescent="0.25">
      <c r="A82" s="167" t="s">
        <v>61</v>
      </c>
      <c r="B82" s="70" t="s">
        <v>17</v>
      </c>
      <c r="C82" s="10"/>
      <c r="D82" s="11"/>
      <c r="E82" s="11"/>
    </row>
    <row r="83" spans="1:5" x14ac:dyDescent="0.25">
      <c r="A83" s="170">
        <v>31</v>
      </c>
      <c r="B83" s="72" t="s">
        <v>21</v>
      </c>
      <c r="C83" s="66">
        <f>C84+C85+C86</f>
        <v>1747.4899999999998</v>
      </c>
      <c r="D83" s="66">
        <f t="shared" ref="D83:E83" si="17">D84+D85+D86</f>
        <v>0</v>
      </c>
      <c r="E83" s="66">
        <f t="shared" si="17"/>
        <v>0</v>
      </c>
    </row>
    <row r="84" spans="1:5" x14ac:dyDescent="0.25">
      <c r="A84" s="171">
        <v>3111</v>
      </c>
      <c r="B84" s="71" t="s">
        <v>89</v>
      </c>
      <c r="C84" s="63">
        <v>1320.56</v>
      </c>
      <c r="D84" s="207">
        <v>0</v>
      </c>
      <c r="E84" s="207"/>
    </row>
    <row r="85" spans="1:5" x14ac:dyDescent="0.25">
      <c r="A85" s="171">
        <v>3121</v>
      </c>
      <c r="B85" s="71" t="s">
        <v>91</v>
      </c>
      <c r="C85" s="63">
        <v>209.04</v>
      </c>
      <c r="D85" s="207">
        <v>0</v>
      </c>
      <c r="E85" s="207"/>
    </row>
    <row r="86" spans="1:5" ht="25.5" x14ac:dyDescent="0.25">
      <c r="A86" s="171">
        <v>3132</v>
      </c>
      <c r="B86" s="71" t="s">
        <v>124</v>
      </c>
      <c r="C86" s="63">
        <v>217.89</v>
      </c>
      <c r="D86" s="207">
        <v>0</v>
      </c>
      <c r="E86" s="207"/>
    </row>
    <row r="87" spans="1:5" x14ac:dyDescent="0.25">
      <c r="A87" s="170">
        <v>32</v>
      </c>
      <c r="B87" s="72" t="s">
        <v>33</v>
      </c>
      <c r="C87" s="66">
        <f>C88+C89</f>
        <v>143.44</v>
      </c>
      <c r="D87" s="66">
        <f t="shared" ref="D87:E87" si="18">D88+D89</f>
        <v>0</v>
      </c>
      <c r="E87" s="66">
        <f t="shared" si="18"/>
        <v>0</v>
      </c>
    </row>
    <row r="88" spans="1:5" x14ac:dyDescent="0.25">
      <c r="A88" s="171">
        <v>3211</v>
      </c>
      <c r="B88" s="71" t="s">
        <v>104</v>
      </c>
      <c r="C88" s="63">
        <v>7.96</v>
      </c>
      <c r="D88" s="207">
        <v>0</v>
      </c>
      <c r="E88" s="207"/>
    </row>
    <row r="89" spans="1:5" x14ac:dyDescent="0.25">
      <c r="A89" s="171">
        <v>3212</v>
      </c>
      <c r="B89" s="71" t="s">
        <v>93</v>
      </c>
      <c r="C89" s="63">
        <v>135.47999999999999</v>
      </c>
      <c r="D89" s="207">
        <v>0</v>
      </c>
      <c r="E89" s="207"/>
    </row>
    <row r="90" spans="1:5" ht="15" customHeight="1" x14ac:dyDescent="0.25">
      <c r="A90" s="167" t="s">
        <v>64</v>
      </c>
      <c r="B90" s="144" t="s">
        <v>65</v>
      </c>
      <c r="C90" s="10"/>
      <c r="D90" s="209"/>
      <c r="E90" s="209"/>
    </row>
    <row r="91" spans="1:5" x14ac:dyDescent="0.25">
      <c r="A91" s="170">
        <v>31</v>
      </c>
      <c r="B91" s="145" t="s">
        <v>21</v>
      </c>
      <c r="C91" s="66">
        <f>C92+C93+C94</f>
        <v>9902.4399999999987</v>
      </c>
      <c r="D91" s="66">
        <f t="shared" ref="D91:E91" si="19">D92+D93+D94</f>
        <v>0</v>
      </c>
      <c r="E91" s="66">
        <f t="shared" si="19"/>
        <v>0</v>
      </c>
    </row>
    <row r="92" spans="1:5" x14ac:dyDescent="0.25">
      <c r="A92" s="171">
        <v>3111</v>
      </c>
      <c r="B92" s="146" t="s">
        <v>89</v>
      </c>
      <c r="C92" s="63">
        <v>7483.17</v>
      </c>
      <c r="D92" s="207">
        <v>0</v>
      </c>
      <c r="E92" s="207">
        <v>0</v>
      </c>
    </row>
    <row r="93" spans="1:5" x14ac:dyDescent="0.25">
      <c r="A93" s="171">
        <v>3121</v>
      </c>
      <c r="B93" s="146" t="s">
        <v>91</v>
      </c>
      <c r="C93" s="63">
        <v>1184.55</v>
      </c>
      <c r="D93" s="207">
        <v>0</v>
      </c>
      <c r="E93" s="207">
        <v>0</v>
      </c>
    </row>
    <row r="94" spans="1:5" ht="25.5" x14ac:dyDescent="0.25">
      <c r="A94" s="171">
        <v>3132</v>
      </c>
      <c r="B94" s="146" t="s">
        <v>124</v>
      </c>
      <c r="C94" s="63">
        <v>1234.72</v>
      </c>
      <c r="D94" s="207">
        <v>0</v>
      </c>
      <c r="E94" s="207">
        <v>0</v>
      </c>
    </row>
    <row r="95" spans="1:5" x14ac:dyDescent="0.25">
      <c r="A95" s="170">
        <v>32</v>
      </c>
      <c r="B95" s="145" t="s">
        <v>33</v>
      </c>
      <c r="C95" s="66">
        <f>C96+C97</f>
        <v>812.85</v>
      </c>
      <c r="D95" s="66">
        <f t="shared" ref="D95:E95" si="20">D96+D97</f>
        <v>0</v>
      </c>
      <c r="E95" s="66">
        <f t="shared" si="20"/>
        <v>0</v>
      </c>
    </row>
    <row r="96" spans="1:5" x14ac:dyDescent="0.25">
      <c r="A96" s="171">
        <v>3211</v>
      </c>
      <c r="B96" s="146" t="s">
        <v>104</v>
      </c>
      <c r="C96" s="63">
        <v>45.13</v>
      </c>
      <c r="D96" s="207">
        <v>0</v>
      </c>
      <c r="E96" s="207">
        <v>0</v>
      </c>
    </row>
    <row r="97" spans="1:5" ht="15" customHeight="1" x14ac:dyDescent="0.25">
      <c r="A97" s="171">
        <v>3212</v>
      </c>
      <c r="B97" s="146" t="s">
        <v>93</v>
      </c>
      <c r="C97" s="63">
        <v>767.72</v>
      </c>
      <c r="D97" s="207">
        <v>0</v>
      </c>
      <c r="E97" s="207">
        <v>0</v>
      </c>
    </row>
    <row r="98" spans="1:5" ht="23.25" customHeight="1" x14ac:dyDescent="0.25">
      <c r="A98" s="166" t="s">
        <v>207</v>
      </c>
      <c r="B98" s="57" t="s">
        <v>225</v>
      </c>
      <c r="C98" s="74">
        <f>C100+C104</f>
        <v>0</v>
      </c>
      <c r="D98" s="74">
        <f t="shared" ref="D98" si="21">D100+D104</f>
        <v>0</v>
      </c>
      <c r="E98" s="74">
        <f>E100+E104+E108+E112</f>
        <v>34120</v>
      </c>
    </row>
    <row r="99" spans="1:5" ht="13.5" customHeight="1" x14ac:dyDescent="0.25">
      <c r="A99" s="167" t="s">
        <v>61</v>
      </c>
      <c r="B99" s="70" t="s">
        <v>17</v>
      </c>
      <c r="C99" s="63"/>
      <c r="D99" s="65"/>
      <c r="E99" s="65"/>
    </row>
    <row r="100" spans="1:5" x14ac:dyDescent="0.25">
      <c r="A100" s="170">
        <v>31</v>
      </c>
      <c r="B100" s="72" t="s">
        <v>21</v>
      </c>
      <c r="C100" s="66">
        <f>C101+C102+C103</f>
        <v>0</v>
      </c>
      <c r="D100" s="66">
        <f t="shared" ref="D100:E100" si="22">D101+D102+D103</f>
        <v>0</v>
      </c>
      <c r="E100" s="66">
        <f t="shared" si="22"/>
        <v>4675</v>
      </c>
    </row>
    <row r="101" spans="1:5" x14ac:dyDescent="0.25">
      <c r="A101" s="171">
        <v>3111</v>
      </c>
      <c r="B101" s="71" t="s">
        <v>89</v>
      </c>
      <c r="C101" s="63">
        <v>0</v>
      </c>
      <c r="D101" s="207">
        <v>0</v>
      </c>
      <c r="E101" s="207">
        <v>3800</v>
      </c>
    </row>
    <row r="102" spans="1:5" x14ac:dyDescent="0.25">
      <c r="A102" s="171">
        <v>3121</v>
      </c>
      <c r="B102" s="71" t="s">
        <v>91</v>
      </c>
      <c r="C102" s="63">
        <v>0</v>
      </c>
      <c r="D102" s="207">
        <v>0</v>
      </c>
      <c r="E102" s="207">
        <v>270</v>
      </c>
    </row>
    <row r="103" spans="1:5" ht="25.5" x14ac:dyDescent="0.25">
      <c r="A103" s="171">
        <v>3132</v>
      </c>
      <c r="B103" s="71" t="s">
        <v>124</v>
      </c>
      <c r="C103" s="63">
        <v>0</v>
      </c>
      <c r="D103" s="207">
        <v>0</v>
      </c>
      <c r="E103" s="207">
        <v>605</v>
      </c>
    </row>
    <row r="104" spans="1:5" x14ac:dyDescent="0.25">
      <c r="A104" s="170">
        <v>32</v>
      </c>
      <c r="B104" s="72" t="s">
        <v>33</v>
      </c>
      <c r="C104" s="66">
        <f>C105+C106</f>
        <v>0</v>
      </c>
      <c r="D104" s="66">
        <f t="shared" ref="D104" si="23">D105+D106</f>
        <v>0</v>
      </c>
      <c r="E104" s="66">
        <f>E105+E106</f>
        <v>432</v>
      </c>
    </row>
    <row r="105" spans="1:5" x14ac:dyDescent="0.25">
      <c r="A105" s="171">
        <v>3211</v>
      </c>
      <c r="B105" s="71" t="s">
        <v>104</v>
      </c>
      <c r="C105" s="63">
        <v>0</v>
      </c>
      <c r="D105" s="207"/>
      <c r="E105" s="207">
        <v>32</v>
      </c>
    </row>
    <row r="106" spans="1:5" x14ac:dyDescent="0.25">
      <c r="A106" s="171">
        <v>3212</v>
      </c>
      <c r="B106" s="71" t="s">
        <v>93</v>
      </c>
      <c r="C106" s="63">
        <v>0</v>
      </c>
      <c r="D106" s="207"/>
      <c r="E106" s="207">
        <v>400</v>
      </c>
    </row>
    <row r="107" spans="1:5" ht="15" customHeight="1" x14ac:dyDescent="0.25">
      <c r="A107" s="167" t="s">
        <v>64</v>
      </c>
      <c r="B107" s="152" t="s">
        <v>65</v>
      </c>
      <c r="C107" s="10"/>
      <c r="D107" s="209"/>
      <c r="E107" s="209"/>
    </row>
    <row r="108" spans="1:5" x14ac:dyDescent="0.25">
      <c r="A108" s="170">
        <v>31</v>
      </c>
      <c r="B108" s="153" t="s">
        <v>21</v>
      </c>
      <c r="C108" s="66">
        <f>C109+C110+C111</f>
        <v>0</v>
      </c>
      <c r="D108" s="66">
        <f t="shared" ref="D108:E108" si="24">D109+D110+D111</f>
        <v>0</v>
      </c>
      <c r="E108" s="66">
        <f t="shared" si="24"/>
        <v>26488</v>
      </c>
    </row>
    <row r="109" spans="1:5" x14ac:dyDescent="0.25">
      <c r="A109" s="171">
        <v>3111</v>
      </c>
      <c r="B109" s="154" t="s">
        <v>89</v>
      </c>
      <c r="C109" s="63"/>
      <c r="D109" s="207">
        <v>0</v>
      </c>
      <c r="E109" s="207">
        <v>21530</v>
      </c>
    </row>
    <row r="110" spans="1:5" x14ac:dyDescent="0.25">
      <c r="A110" s="171">
        <v>3121</v>
      </c>
      <c r="B110" s="154" t="s">
        <v>91</v>
      </c>
      <c r="C110" s="63"/>
      <c r="D110" s="207">
        <v>0</v>
      </c>
      <c r="E110" s="207">
        <v>1530</v>
      </c>
    </row>
    <row r="111" spans="1:5" ht="25.5" x14ac:dyDescent="0.25">
      <c r="A111" s="171">
        <v>3132</v>
      </c>
      <c r="B111" s="154" t="s">
        <v>124</v>
      </c>
      <c r="C111" s="63"/>
      <c r="D111" s="207">
        <v>0</v>
      </c>
      <c r="E111" s="207">
        <v>3428</v>
      </c>
    </row>
    <row r="112" spans="1:5" x14ac:dyDescent="0.25">
      <c r="A112" s="170">
        <v>32</v>
      </c>
      <c r="B112" s="153" t="s">
        <v>33</v>
      </c>
      <c r="C112" s="66">
        <f>C113+C114</f>
        <v>0</v>
      </c>
      <c r="D112" s="66">
        <f t="shared" ref="D112:E112" si="25">D113+D114</f>
        <v>0</v>
      </c>
      <c r="E112" s="66">
        <f t="shared" si="25"/>
        <v>2525</v>
      </c>
    </row>
    <row r="113" spans="1:5" x14ac:dyDescent="0.25">
      <c r="A113" s="171">
        <v>3211</v>
      </c>
      <c r="B113" s="154" t="s">
        <v>104</v>
      </c>
      <c r="C113" s="63"/>
      <c r="D113" s="207">
        <v>0</v>
      </c>
      <c r="E113" s="207">
        <v>164.5</v>
      </c>
    </row>
    <row r="114" spans="1:5" x14ac:dyDescent="0.25">
      <c r="A114" s="171">
        <v>3212</v>
      </c>
      <c r="B114" s="154" t="s">
        <v>93</v>
      </c>
      <c r="C114" s="63"/>
      <c r="D114" s="207">
        <v>0</v>
      </c>
      <c r="E114" s="207">
        <v>2360.5</v>
      </c>
    </row>
    <row r="115" spans="1:5" ht="22.5" customHeight="1" x14ac:dyDescent="0.25">
      <c r="A115" s="166" t="s">
        <v>128</v>
      </c>
      <c r="B115" s="57" t="s">
        <v>129</v>
      </c>
      <c r="C115" s="74">
        <f>C117</f>
        <v>530.89</v>
      </c>
      <c r="D115" s="74">
        <f t="shared" ref="D115:E115" si="26">D117</f>
        <v>530.88</v>
      </c>
      <c r="E115" s="74">
        <f t="shared" si="26"/>
        <v>531</v>
      </c>
    </row>
    <row r="116" spans="1:5" ht="15" customHeight="1" x14ac:dyDescent="0.25">
      <c r="A116" s="167" t="s">
        <v>61</v>
      </c>
      <c r="B116" s="47" t="s">
        <v>17</v>
      </c>
      <c r="C116" s="67"/>
      <c r="D116" s="68"/>
      <c r="E116" s="68"/>
    </row>
    <row r="117" spans="1:5" x14ac:dyDescent="0.25">
      <c r="A117" s="170">
        <v>32</v>
      </c>
      <c r="B117" s="52" t="s">
        <v>33</v>
      </c>
      <c r="C117" s="66">
        <f>C118</f>
        <v>530.89</v>
      </c>
      <c r="D117" s="66">
        <f t="shared" ref="D117:E117" si="27">D118</f>
        <v>530.88</v>
      </c>
      <c r="E117" s="66">
        <f t="shared" si="27"/>
        <v>531</v>
      </c>
    </row>
    <row r="118" spans="1:5" x14ac:dyDescent="0.25">
      <c r="A118" s="171">
        <v>3237</v>
      </c>
      <c r="B118" s="48" t="s">
        <v>122</v>
      </c>
      <c r="C118" s="63">
        <v>530.89</v>
      </c>
      <c r="D118" s="65">
        <v>530.88</v>
      </c>
      <c r="E118" s="65">
        <v>531</v>
      </c>
    </row>
    <row r="119" spans="1:5" ht="15" customHeight="1" x14ac:dyDescent="0.25">
      <c r="A119" s="166" t="s">
        <v>182</v>
      </c>
      <c r="B119" s="143" t="s">
        <v>183</v>
      </c>
      <c r="C119" s="77">
        <f>C120+C130</f>
        <v>8228.82</v>
      </c>
      <c r="D119" s="77">
        <f t="shared" ref="D119" si="28">D122</f>
        <v>0</v>
      </c>
      <c r="E119" s="77">
        <f>E122+E126+E130</f>
        <v>5525</v>
      </c>
    </row>
    <row r="120" spans="1:5" ht="27" customHeight="1" x14ac:dyDescent="0.25">
      <c r="A120" s="166" t="s">
        <v>76</v>
      </c>
      <c r="B120" s="57" t="s">
        <v>95</v>
      </c>
      <c r="C120" s="129">
        <f>C122</f>
        <v>5574.3600000000006</v>
      </c>
      <c r="D120" s="129"/>
      <c r="E120" s="129"/>
    </row>
    <row r="121" spans="1:5" ht="15" customHeight="1" x14ac:dyDescent="0.25">
      <c r="A121" s="167" t="s">
        <v>61</v>
      </c>
      <c r="B121" s="144" t="s">
        <v>17</v>
      </c>
      <c r="C121" s="63"/>
      <c r="D121" s="63"/>
      <c r="E121" s="63"/>
    </row>
    <row r="122" spans="1:5" ht="24.75" customHeight="1" x14ac:dyDescent="0.25">
      <c r="A122" s="170">
        <v>42</v>
      </c>
      <c r="B122" s="145" t="s">
        <v>22</v>
      </c>
      <c r="C122" s="66">
        <f>C123</f>
        <v>5574.3600000000006</v>
      </c>
      <c r="D122" s="66">
        <f t="shared" ref="D122:E122" si="29">D123</f>
        <v>0</v>
      </c>
      <c r="E122" s="66">
        <f t="shared" si="29"/>
        <v>0</v>
      </c>
    </row>
    <row r="123" spans="1:5" ht="16.5" customHeight="1" x14ac:dyDescent="0.25">
      <c r="A123" s="171">
        <v>422</v>
      </c>
      <c r="B123" s="146" t="s">
        <v>184</v>
      </c>
      <c r="C123" s="63">
        <f>C124+C125</f>
        <v>5574.3600000000006</v>
      </c>
      <c r="D123" s="208">
        <f t="shared" ref="D123:E123" si="30">D124+D125</f>
        <v>0</v>
      </c>
      <c r="E123" s="208">
        <f t="shared" si="30"/>
        <v>0</v>
      </c>
    </row>
    <row r="124" spans="1:5" ht="16.5" customHeight="1" x14ac:dyDescent="0.25">
      <c r="A124" s="171">
        <v>4221</v>
      </c>
      <c r="B124" s="146" t="s">
        <v>185</v>
      </c>
      <c r="C124" s="63">
        <v>2654.46</v>
      </c>
      <c r="D124" s="208"/>
      <c r="E124" s="208"/>
    </row>
    <row r="125" spans="1:5" ht="26.25" customHeight="1" x14ac:dyDescent="0.25">
      <c r="A125" s="171">
        <v>4227</v>
      </c>
      <c r="B125" s="146" t="s">
        <v>186</v>
      </c>
      <c r="C125" s="63">
        <v>2919.9</v>
      </c>
      <c r="D125" s="208"/>
      <c r="E125" s="208"/>
    </row>
    <row r="126" spans="1:5" ht="23.25" customHeight="1" x14ac:dyDescent="0.25">
      <c r="A126" s="178" t="s">
        <v>154</v>
      </c>
      <c r="B126" s="57" t="s">
        <v>235</v>
      </c>
      <c r="C126" s="129"/>
      <c r="D126" s="129"/>
      <c r="E126" s="129">
        <f>E129</f>
        <v>900</v>
      </c>
    </row>
    <row r="127" spans="1:5" ht="15" customHeight="1" x14ac:dyDescent="0.25">
      <c r="A127" s="167" t="s">
        <v>61</v>
      </c>
      <c r="B127" s="162" t="s">
        <v>17</v>
      </c>
      <c r="C127" s="63"/>
      <c r="D127" s="63"/>
      <c r="E127" s="63"/>
    </row>
    <row r="128" spans="1:5" ht="24.75" customHeight="1" x14ac:dyDescent="0.25">
      <c r="A128" s="53">
        <v>42</v>
      </c>
      <c r="B128" s="163" t="s">
        <v>22</v>
      </c>
      <c r="C128" s="66"/>
      <c r="D128" s="66"/>
      <c r="E128" s="66">
        <f>E129</f>
        <v>900</v>
      </c>
    </row>
    <row r="129" spans="1:5" ht="20.25" customHeight="1" x14ac:dyDescent="0.25">
      <c r="A129" s="171">
        <v>4241</v>
      </c>
      <c r="B129" s="164" t="s">
        <v>97</v>
      </c>
      <c r="C129" s="63"/>
      <c r="D129" s="63"/>
      <c r="E129" s="208">
        <v>900</v>
      </c>
    </row>
    <row r="130" spans="1:5" ht="26.25" customHeight="1" x14ac:dyDescent="0.25">
      <c r="A130" s="166" t="s">
        <v>56</v>
      </c>
      <c r="B130" s="143" t="s">
        <v>187</v>
      </c>
      <c r="C130" s="129">
        <f>C132</f>
        <v>2654.46</v>
      </c>
      <c r="D130" s="129"/>
      <c r="E130" s="129">
        <f>E132+E135</f>
        <v>4625</v>
      </c>
    </row>
    <row r="131" spans="1:5" ht="15" customHeight="1" x14ac:dyDescent="0.25">
      <c r="A131" s="167" t="s">
        <v>61</v>
      </c>
      <c r="B131" s="144" t="s">
        <v>17</v>
      </c>
      <c r="C131" s="63"/>
      <c r="D131" s="63"/>
      <c r="E131" s="63"/>
    </row>
    <row r="132" spans="1:5" ht="19.5" customHeight="1" x14ac:dyDescent="0.25">
      <c r="A132" s="170">
        <v>32</v>
      </c>
      <c r="B132" s="145" t="s">
        <v>33</v>
      </c>
      <c r="C132" s="66">
        <f>C134</f>
        <v>2654.46</v>
      </c>
      <c r="D132" s="66"/>
      <c r="E132" s="66"/>
    </row>
    <row r="133" spans="1:5" ht="19.5" customHeight="1" x14ac:dyDescent="0.25">
      <c r="A133" s="171">
        <v>322</v>
      </c>
      <c r="B133" s="146" t="s">
        <v>189</v>
      </c>
      <c r="C133" s="63"/>
      <c r="D133" s="63"/>
      <c r="E133" s="63"/>
    </row>
    <row r="134" spans="1:5" ht="19.5" customHeight="1" x14ac:dyDescent="0.25">
      <c r="A134" s="171">
        <v>3225</v>
      </c>
      <c r="B134" s="146" t="s">
        <v>188</v>
      </c>
      <c r="C134" s="63">
        <v>2654.46</v>
      </c>
      <c r="D134" s="63"/>
      <c r="E134" s="63"/>
    </row>
    <row r="135" spans="1:5" ht="30" customHeight="1" x14ac:dyDescent="0.25">
      <c r="A135" s="170">
        <v>45</v>
      </c>
      <c r="B135" s="163" t="s">
        <v>226</v>
      </c>
      <c r="C135" s="66"/>
      <c r="D135" s="66"/>
      <c r="E135" s="66">
        <f>E136</f>
        <v>4625</v>
      </c>
    </row>
    <row r="136" spans="1:5" ht="24" customHeight="1" x14ac:dyDescent="0.25">
      <c r="A136" s="171">
        <v>4511</v>
      </c>
      <c r="B136" s="164" t="s">
        <v>227</v>
      </c>
      <c r="C136" s="63"/>
      <c r="D136" s="63"/>
      <c r="E136" s="63">
        <v>4625</v>
      </c>
    </row>
    <row r="137" spans="1:5" ht="25.5" customHeight="1" x14ac:dyDescent="0.25">
      <c r="A137" s="173" t="s">
        <v>46</v>
      </c>
      <c r="B137" s="78" t="s">
        <v>66</v>
      </c>
      <c r="C137" s="76">
        <f>C138+C190+C208+C213+C218+C240+C266+C293+C299+C303</f>
        <v>1552437.3499999999</v>
      </c>
      <c r="D137" s="76">
        <f>D138+D190+D208+D213+D218+D240+D266+D293</f>
        <v>1444452.4500000002</v>
      </c>
      <c r="E137" s="76">
        <f>E138+E190+E208+E213+E218+E240+E266+E293+E303</f>
        <v>2450078.02</v>
      </c>
    </row>
    <row r="138" spans="1:5" ht="15" customHeight="1" x14ac:dyDescent="0.25">
      <c r="A138" s="166" t="s">
        <v>67</v>
      </c>
      <c r="B138" s="43" t="s">
        <v>18</v>
      </c>
      <c r="C138" s="74">
        <f>C140+C162+C168+C177+C165</f>
        <v>22988.789999999997</v>
      </c>
      <c r="D138" s="74">
        <f t="shared" ref="D138" si="31">D140+D162+D168+D177</f>
        <v>24267.329999999998</v>
      </c>
      <c r="E138" s="74">
        <f>E140+E162+E168+E177+E182+E185</f>
        <v>33568</v>
      </c>
    </row>
    <row r="139" spans="1:5" ht="15" customHeight="1" x14ac:dyDescent="0.25">
      <c r="A139" s="167" t="s">
        <v>68</v>
      </c>
      <c r="B139" s="41" t="s">
        <v>69</v>
      </c>
      <c r="C139" s="10"/>
      <c r="D139" s="11"/>
      <c r="E139" s="207">
        <f>E140+E162</f>
        <v>9500</v>
      </c>
    </row>
    <row r="140" spans="1:5" x14ac:dyDescent="0.25">
      <c r="A140" s="170">
        <v>32</v>
      </c>
      <c r="B140" s="50" t="s">
        <v>33</v>
      </c>
      <c r="C140" s="66">
        <f>C141+C142+C144+C145+C146+C147+C148+C149+C150+C151+C152+C153+C154+C155+C156+C158+C160+C161+C143+C157+C159</f>
        <v>9176.48</v>
      </c>
      <c r="D140" s="66">
        <f t="shared" ref="D140" si="32">D141+D142+D144+D145+D146+D147+D148+D149+D150+D151+D152+D153+D154+D155+D156+D158+D160+D161+D143+D157+D159</f>
        <v>8847.869999999999</v>
      </c>
      <c r="E140" s="66">
        <f>E141+E142+E144+E145+E146+E147+E148+E149+E150+E151+E152+E153+E154+E155+E156+E158+E160+E161+E143+E157+E159</f>
        <v>9300</v>
      </c>
    </row>
    <row r="141" spans="1:5" x14ac:dyDescent="0.25">
      <c r="A141" s="46">
        <v>3211</v>
      </c>
      <c r="B141" s="45" t="s">
        <v>104</v>
      </c>
      <c r="C141" s="63">
        <v>426.65</v>
      </c>
      <c r="D141" s="207">
        <v>250</v>
      </c>
      <c r="E141" s="207">
        <v>1500</v>
      </c>
    </row>
    <row r="142" spans="1:5" x14ac:dyDescent="0.25">
      <c r="A142" s="46">
        <v>3213</v>
      </c>
      <c r="B142" s="45" t="s">
        <v>105</v>
      </c>
      <c r="C142" s="63">
        <v>343.3</v>
      </c>
      <c r="D142" s="207">
        <v>100</v>
      </c>
      <c r="E142" s="207">
        <v>100</v>
      </c>
    </row>
    <row r="143" spans="1:5" x14ac:dyDescent="0.25">
      <c r="A143" s="46">
        <v>3214</v>
      </c>
      <c r="B143" s="150" t="s">
        <v>190</v>
      </c>
      <c r="C143" s="63">
        <v>60.26</v>
      </c>
      <c r="D143" s="207"/>
      <c r="E143" s="207">
        <v>100</v>
      </c>
    </row>
    <row r="144" spans="1:5" x14ac:dyDescent="0.25">
      <c r="A144" s="46">
        <v>3221</v>
      </c>
      <c r="B144" s="45" t="s">
        <v>81</v>
      </c>
      <c r="C144" s="63">
        <v>870.61</v>
      </c>
      <c r="D144" s="207">
        <v>1300</v>
      </c>
      <c r="E144" s="207">
        <v>1000</v>
      </c>
    </row>
    <row r="145" spans="1:5" ht="14.25" customHeight="1" x14ac:dyDescent="0.25">
      <c r="A145" s="59">
        <v>3222</v>
      </c>
      <c r="B145" s="60" t="s">
        <v>80</v>
      </c>
      <c r="C145" s="63">
        <v>6.76</v>
      </c>
      <c r="D145" s="207">
        <v>50</v>
      </c>
      <c r="E145" s="207">
        <v>50</v>
      </c>
    </row>
    <row r="146" spans="1:5" x14ac:dyDescent="0.25">
      <c r="A146" s="46">
        <v>3223</v>
      </c>
      <c r="B146" s="45" t="s">
        <v>107</v>
      </c>
      <c r="C146" s="63">
        <v>1967.15</v>
      </c>
      <c r="D146" s="207">
        <v>1991.83</v>
      </c>
      <c r="E146" s="207">
        <v>2500</v>
      </c>
    </row>
    <row r="147" spans="1:5" ht="25.5" x14ac:dyDescent="0.25">
      <c r="A147" s="46">
        <v>3224</v>
      </c>
      <c r="B147" s="45" t="s">
        <v>82</v>
      </c>
      <c r="C147" s="63">
        <v>889.55</v>
      </c>
      <c r="D147" s="207">
        <v>500</v>
      </c>
      <c r="E147" s="207">
        <v>300</v>
      </c>
    </row>
    <row r="148" spans="1:5" x14ac:dyDescent="0.25">
      <c r="A148" s="46">
        <v>3225</v>
      </c>
      <c r="B148" s="45" t="s">
        <v>83</v>
      </c>
      <c r="C148" s="63">
        <v>3.1</v>
      </c>
      <c r="D148" s="207">
        <v>300.04000000000002</v>
      </c>
      <c r="E148" s="207">
        <v>300</v>
      </c>
    </row>
    <row r="149" spans="1:5" ht="25.5" x14ac:dyDescent="0.25">
      <c r="A149" s="46">
        <v>3227</v>
      </c>
      <c r="B149" s="45" t="s">
        <v>108</v>
      </c>
      <c r="C149" s="63">
        <v>0</v>
      </c>
      <c r="D149" s="207">
        <v>150</v>
      </c>
      <c r="E149" s="207">
        <v>200</v>
      </c>
    </row>
    <row r="150" spans="1:5" x14ac:dyDescent="0.25">
      <c r="A150" s="46">
        <v>3231</v>
      </c>
      <c r="B150" s="45" t="s">
        <v>109</v>
      </c>
      <c r="C150" s="63">
        <v>27.46</v>
      </c>
      <c r="D150" s="207">
        <v>150</v>
      </c>
      <c r="E150" s="207">
        <v>400</v>
      </c>
    </row>
    <row r="151" spans="1:5" ht="25.5" x14ac:dyDescent="0.25">
      <c r="A151" s="46">
        <v>3232</v>
      </c>
      <c r="B151" s="45" t="s">
        <v>85</v>
      </c>
      <c r="C151" s="63">
        <v>1690.96</v>
      </c>
      <c r="D151" s="207">
        <v>1000</v>
      </c>
      <c r="E151" s="207">
        <v>1200</v>
      </c>
    </row>
    <row r="152" spans="1:5" x14ac:dyDescent="0.25">
      <c r="A152" s="46">
        <v>3234</v>
      </c>
      <c r="B152" s="45" t="s">
        <v>111</v>
      </c>
      <c r="C152" s="63">
        <v>490.08</v>
      </c>
      <c r="D152" s="207">
        <v>2000</v>
      </c>
      <c r="E152" s="207">
        <v>500</v>
      </c>
    </row>
    <row r="153" spans="1:5" x14ac:dyDescent="0.25">
      <c r="A153" s="46">
        <v>3236</v>
      </c>
      <c r="B153" s="45" t="s">
        <v>112</v>
      </c>
      <c r="C153" s="63">
        <v>0</v>
      </c>
      <c r="D153" s="207">
        <v>150</v>
      </c>
      <c r="E153" s="207">
        <v>100</v>
      </c>
    </row>
    <row r="154" spans="1:5" ht="15" customHeight="1" x14ac:dyDescent="0.25">
      <c r="A154" s="46">
        <v>3238</v>
      </c>
      <c r="B154" s="45" t="s">
        <v>113</v>
      </c>
      <c r="C154" s="63">
        <v>0</v>
      </c>
      <c r="D154" s="207">
        <v>250</v>
      </c>
      <c r="E154" s="207">
        <v>100</v>
      </c>
    </row>
    <row r="155" spans="1:5" x14ac:dyDescent="0.25">
      <c r="A155" s="46">
        <v>3239</v>
      </c>
      <c r="B155" s="45" t="s">
        <v>114</v>
      </c>
      <c r="C155" s="63">
        <v>1688.14</v>
      </c>
      <c r="D155" s="207">
        <v>200</v>
      </c>
      <c r="E155" s="207">
        <v>100</v>
      </c>
    </row>
    <row r="156" spans="1:5" x14ac:dyDescent="0.25">
      <c r="A156" s="46">
        <v>3237</v>
      </c>
      <c r="B156" s="45" t="s">
        <v>122</v>
      </c>
      <c r="C156" s="63">
        <v>95.39</v>
      </c>
      <c r="D156" s="207">
        <v>156</v>
      </c>
      <c r="E156" s="207">
        <v>375</v>
      </c>
    </row>
    <row r="157" spans="1:5" x14ac:dyDescent="0.25">
      <c r="A157" s="46">
        <v>3292</v>
      </c>
      <c r="B157" s="150" t="s">
        <v>115</v>
      </c>
      <c r="C157" s="63">
        <v>26.01</v>
      </c>
      <c r="D157" s="207"/>
      <c r="E157" s="207">
        <v>75</v>
      </c>
    </row>
    <row r="158" spans="1:5" x14ac:dyDescent="0.25">
      <c r="A158" s="46">
        <v>3293</v>
      </c>
      <c r="B158" s="45" t="s">
        <v>116</v>
      </c>
      <c r="C158" s="63">
        <v>6.63</v>
      </c>
      <c r="D158" s="207">
        <v>100</v>
      </c>
      <c r="E158" s="207">
        <v>300</v>
      </c>
    </row>
    <row r="159" spans="1:5" x14ac:dyDescent="0.25">
      <c r="A159" s="46">
        <v>3294</v>
      </c>
      <c r="B159" s="150" t="s">
        <v>117</v>
      </c>
      <c r="C159" s="63">
        <v>26.54</v>
      </c>
      <c r="D159" s="207"/>
      <c r="E159" s="207">
        <v>100</v>
      </c>
    </row>
    <row r="160" spans="1:5" x14ac:dyDescent="0.25">
      <c r="A160" s="46">
        <v>3295</v>
      </c>
      <c r="B160" s="45" t="s">
        <v>118</v>
      </c>
      <c r="C160" s="63">
        <v>89.59</v>
      </c>
      <c r="D160" s="207">
        <v>100</v>
      </c>
      <c r="E160" s="207"/>
    </row>
    <row r="161" spans="1:5" ht="25.5" x14ac:dyDescent="0.25">
      <c r="A161" s="171">
        <v>3299</v>
      </c>
      <c r="B161" s="45" t="s">
        <v>119</v>
      </c>
      <c r="C161" s="69">
        <v>468.3</v>
      </c>
      <c r="D161" s="207">
        <v>100</v>
      </c>
      <c r="E161" s="207">
        <v>0</v>
      </c>
    </row>
    <row r="162" spans="1:5" x14ac:dyDescent="0.25">
      <c r="A162" s="170">
        <v>34</v>
      </c>
      <c r="B162" s="50" t="s">
        <v>51</v>
      </c>
      <c r="C162" s="66">
        <f>C164+C163</f>
        <v>95.48</v>
      </c>
      <c r="D162" s="66">
        <f t="shared" ref="D162:E162" si="33">D164+D163</f>
        <v>10</v>
      </c>
      <c r="E162" s="66">
        <f t="shared" si="33"/>
        <v>200</v>
      </c>
    </row>
    <row r="163" spans="1:5" ht="25.5" x14ac:dyDescent="0.25">
      <c r="A163" s="171">
        <v>3431</v>
      </c>
      <c r="B163" s="150" t="s">
        <v>120</v>
      </c>
      <c r="C163" s="63">
        <v>94.79</v>
      </c>
      <c r="D163" s="208"/>
      <c r="E163" s="208">
        <v>100</v>
      </c>
    </row>
    <row r="164" spans="1:5" x14ac:dyDescent="0.25">
      <c r="A164" s="171">
        <v>3433</v>
      </c>
      <c r="B164" s="45" t="s">
        <v>125</v>
      </c>
      <c r="C164" s="63">
        <v>0.69</v>
      </c>
      <c r="D164" s="207">
        <v>10</v>
      </c>
      <c r="E164" s="207">
        <v>100</v>
      </c>
    </row>
    <row r="165" spans="1:5" ht="25.5" x14ac:dyDescent="0.25">
      <c r="A165" s="170">
        <v>37</v>
      </c>
      <c r="B165" s="151" t="s">
        <v>153</v>
      </c>
      <c r="C165" s="66">
        <f>C166</f>
        <v>2.92</v>
      </c>
      <c r="D165" s="66">
        <f t="shared" ref="D165:E165" si="34">D166</f>
        <v>0</v>
      </c>
      <c r="E165" s="66">
        <f t="shared" si="34"/>
        <v>0</v>
      </c>
    </row>
    <row r="166" spans="1:5" x14ac:dyDescent="0.25">
      <c r="A166" s="171">
        <v>3722</v>
      </c>
      <c r="B166" s="150" t="s">
        <v>191</v>
      </c>
      <c r="C166" s="63">
        <v>2.92</v>
      </c>
      <c r="D166" s="65"/>
      <c r="E166" s="65"/>
    </row>
    <row r="167" spans="1:5" ht="15" customHeight="1" x14ac:dyDescent="0.25">
      <c r="A167" s="167" t="s">
        <v>70</v>
      </c>
      <c r="B167" s="44" t="s">
        <v>71</v>
      </c>
      <c r="C167" s="10"/>
      <c r="D167" s="11"/>
      <c r="E167" s="11"/>
    </row>
    <row r="168" spans="1:5" x14ac:dyDescent="0.25">
      <c r="A168" s="170">
        <v>32</v>
      </c>
      <c r="B168" s="50" t="s">
        <v>33</v>
      </c>
      <c r="C168" s="66">
        <f>C169+C170+C171+C172+C173+C174+C175+C176</f>
        <v>13110.210000000001</v>
      </c>
      <c r="D168" s="66">
        <f t="shared" ref="D168:E168" si="35">D169+D170+D171+D172+D173+D174+D175+D176</f>
        <v>11510.72</v>
      </c>
      <c r="E168" s="66">
        <f t="shared" si="35"/>
        <v>18720</v>
      </c>
    </row>
    <row r="169" spans="1:5" x14ac:dyDescent="0.25">
      <c r="A169" s="46">
        <v>3211</v>
      </c>
      <c r="B169" s="45" t="s">
        <v>104</v>
      </c>
      <c r="C169" s="63">
        <v>1353.77</v>
      </c>
      <c r="D169" s="207">
        <v>1327.23</v>
      </c>
      <c r="E169" s="207">
        <v>1740</v>
      </c>
    </row>
    <row r="170" spans="1:5" x14ac:dyDescent="0.25">
      <c r="A170" s="46">
        <v>3221</v>
      </c>
      <c r="B170" s="45" t="s">
        <v>81</v>
      </c>
      <c r="C170" s="63">
        <v>3176.36</v>
      </c>
      <c r="D170" s="207">
        <v>2787.18</v>
      </c>
      <c r="E170" s="207">
        <v>3000</v>
      </c>
    </row>
    <row r="171" spans="1:5" ht="25.5" x14ac:dyDescent="0.25">
      <c r="A171" s="46">
        <v>3224</v>
      </c>
      <c r="B171" s="45" t="s">
        <v>82</v>
      </c>
      <c r="C171" s="63">
        <v>667.67</v>
      </c>
      <c r="D171" s="207">
        <v>100</v>
      </c>
      <c r="E171" s="207">
        <v>300</v>
      </c>
    </row>
    <row r="172" spans="1:5" ht="26.25" customHeight="1" x14ac:dyDescent="0.25">
      <c r="A172" s="46">
        <v>3231</v>
      </c>
      <c r="B172" s="45" t="s">
        <v>109</v>
      </c>
      <c r="C172" s="63">
        <v>4222.24</v>
      </c>
      <c r="D172" s="207">
        <v>3318.07</v>
      </c>
      <c r="E172" s="207">
        <v>8500</v>
      </c>
    </row>
    <row r="173" spans="1:5" ht="29.25" customHeight="1" x14ac:dyDescent="0.25">
      <c r="A173" s="46">
        <v>3232</v>
      </c>
      <c r="B173" s="45" t="s">
        <v>85</v>
      </c>
      <c r="C173" s="63">
        <v>0</v>
      </c>
      <c r="D173" s="207">
        <v>265.45</v>
      </c>
      <c r="E173" s="207"/>
    </row>
    <row r="174" spans="1:5" x14ac:dyDescent="0.25">
      <c r="A174" s="46">
        <v>3292</v>
      </c>
      <c r="B174" s="45" t="s">
        <v>115</v>
      </c>
      <c r="C174" s="63">
        <v>2193.91</v>
      </c>
      <c r="D174" s="207">
        <v>2216.4699999999998</v>
      </c>
      <c r="E174" s="207">
        <v>2200</v>
      </c>
    </row>
    <row r="175" spans="1:5" ht="25.5" x14ac:dyDescent="0.25">
      <c r="A175" s="171">
        <v>3299</v>
      </c>
      <c r="B175" s="45" t="s">
        <v>119</v>
      </c>
      <c r="C175" s="63">
        <v>1496.26</v>
      </c>
      <c r="D175" s="207">
        <v>1496.32</v>
      </c>
      <c r="E175" s="207">
        <v>2980</v>
      </c>
    </row>
    <row r="176" spans="1:5" ht="15" customHeight="1" x14ac:dyDescent="0.25">
      <c r="A176" s="167" t="s">
        <v>72</v>
      </c>
      <c r="B176" s="42" t="s">
        <v>73</v>
      </c>
      <c r="C176" s="63"/>
      <c r="D176" s="65"/>
      <c r="E176" s="65"/>
    </row>
    <row r="177" spans="1:5" x14ac:dyDescent="0.25">
      <c r="A177" s="170">
        <v>32</v>
      </c>
      <c r="B177" s="50" t="s">
        <v>33</v>
      </c>
      <c r="C177" s="66">
        <f>C179+C181</f>
        <v>603.70000000000005</v>
      </c>
      <c r="D177" s="66">
        <f>D178+D179+D181</f>
        <v>3898.7400000000002</v>
      </c>
      <c r="E177" s="66">
        <f>E179+E181+E178+E180</f>
        <v>4150</v>
      </c>
    </row>
    <row r="178" spans="1:5" x14ac:dyDescent="0.25">
      <c r="A178" s="171">
        <v>3227</v>
      </c>
      <c r="B178" s="138" t="s">
        <v>170</v>
      </c>
      <c r="C178" s="63">
        <v>0</v>
      </c>
      <c r="D178" s="208">
        <v>0</v>
      </c>
      <c r="E178" s="208">
        <v>300</v>
      </c>
    </row>
    <row r="179" spans="1:5" x14ac:dyDescent="0.25">
      <c r="A179" s="171">
        <v>3231</v>
      </c>
      <c r="B179" s="45" t="s">
        <v>109</v>
      </c>
      <c r="C179" s="63">
        <v>0</v>
      </c>
      <c r="D179" s="207">
        <v>248.86</v>
      </c>
      <c r="E179" s="207">
        <v>250</v>
      </c>
    </row>
    <row r="180" spans="1:5" x14ac:dyDescent="0.25">
      <c r="A180" s="171">
        <v>3239</v>
      </c>
      <c r="B180" s="157" t="s">
        <v>205</v>
      </c>
      <c r="C180" s="63"/>
      <c r="D180" s="207"/>
      <c r="E180" s="207">
        <v>3000</v>
      </c>
    </row>
    <row r="181" spans="1:5" ht="25.5" x14ac:dyDescent="0.25">
      <c r="A181" s="171">
        <v>3299</v>
      </c>
      <c r="B181" s="45" t="s">
        <v>119</v>
      </c>
      <c r="C181" s="63">
        <v>603.70000000000005</v>
      </c>
      <c r="D181" s="207">
        <v>3649.88</v>
      </c>
      <c r="E181" s="207">
        <v>600</v>
      </c>
    </row>
    <row r="182" spans="1:5" x14ac:dyDescent="0.25">
      <c r="A182" s="170">
        <v>38</v>
      </c>
      <c r="B182" s="163" t="s">
        <v>229</v>
      </c>
      <c r="C182" s="66"/>
      <c r="D182" s="66"/>
      <c r="E182" s="66">
        <f>E183</f>
        <v>88</v>
      </c>
    </row>
    <row r="183" spans="1:5" x14ac:dyDescent="0.25">
      <c r="A183" s="171">
        <v>3812</v>
      </c>
      <c r="B183" s="164" t="s">
        <v>228</v>
      </c>
      <c r="C183" s="63"/>
      <c r="D183" s="63"/>
      <c r="E183" s="208">
        <v>88</v>
      </c>
    </row>
    <row r="184" spans="1:5" ht="17.25" customHeight="1" x14ac:dyDescent="0.25">
      <c r="A184" s="167" t="s">
        <v>78</v>
      </c>
      <c r="B184" s="180" t="s">
        <v>230</v>
      </c>
      <c r="C184" s="63"/>
      <c r="D184" s="63"/>
      <c r="E184" s="63"/>
    </row>
    <row r="185" spans="1:5" x14ac:dyDescent="0.25">
      <c r="A185" s="170">
        <v>32</v>
      </c>
      <c r="B185" s="163" t="s">
        <v>33</v>
      </c>
      <c r="C185" s="66"/>
      <c r="D185" s="66"/>
      <c r="E185" s="66">
        <f>E186+E187+E188+E189</f>
        <v>1110</v>
      </c>
    </row>
    <row r="186" spans="1:5" x14ac:dyDescent="0.25">
      <c r="A186" s="171">
        <v>3211</v>
      </c>
      <c r="B186" s="164" t="s">
        <v>104</v>
      </c>
      <c r="C186" s="63"/>
      <c r="D186" s="63"/>
      <c r="E186" s="208">
        <v>100</v>
      </c>
    </row>
    <row r="187" spans="1:5" x14ac:dyDescent="0.25">
      <c r="A187" s="171">
        <v>3213</v>
      </c>
      <c r="B187" s="164" t="s">
        <v>194</v>
      </c>
      <c r="C187" s="63"/>
      <c r="D187" s="63"/>
      <c r="E187" s="208">
        <v>10</v>
      </c>
    </row>
    <row r="188" spans="1:5" x14ac:dyDescent="0.25">
      <c r="A188" s="171">
        <v>3221</v>
      </c>
      <c r="B188" s="164" t="s">
        <v>81</v>
      </c>
      <c r="C188" s="63"/>
      <c r="D188" s="63"/>
      <c r="E188" s="208">
        <v>500</v>
      </c>
    </row>
    <row r="189" spans="1:5" ht="25.5" x14ac:dyDescent="0.25">
      <c r="A189" s="171">
        <v>3299</v>
      </c>
      <c r="B189" s="164" t="s">
        <v>239</v>
      </c>
      <c r="C189" s="63"/>
      <c r="D189" s="63"/>
      <c r="E189" s="208">
        <v>500</v>
      </c>
    </row>
    <row r="190" spans="1:5" ht="25.5" customHeight="1" x14ac:dyDescent="0.25">
      <c r="A190" s="166" t="s">
        <v>74</v>
      </c>
      <c r="B190" s="43" t="s">
        <v>75</v>
      </c>
      <c r="C190" s="74">
        <f>C192+C199+C204+C206</f>
        <v>1322761.44</v>
      </c>
      <c r="D190" s="74">
        <f t="shared" ref="D190" si="36">D192+D199+D204+D206</f>
        <v>1209888.8700000001</v>
      </c>
      <c r="E190" s="74">
        <f>E192+E199+E204+E206</f>
        <v>2218450.02</v>
      </c>
    </row>
    <row r="191" spans="1:5" ht="15" customHeight="1" x14ac:dyDescent="0.25">
      <c r="A191" s="167" t="s">
        <v>72</v>
      </c>
      <c r="B191" s="42" t="s">
        <v>73</v>
      </c>
      <c r="C191" s="10"/>
      <c r="D191" s="11"/>
      <c r="E191" s="11"/>
    </row>
    <row r="192" spans="1:5" x14ac:dyDescent="0.25">
      <c r="A192" s="170">
        <v>31</v>
      </c>
      <c r="B192" s="50" t="s">
        <v>21</v>
      </c>
      <c r="C192" s="66">
        <f>C193+C194+C195+C196+C197+C198</f>
        <v>1264529.45</v>
      </c>
      <c r="D192" s="66">
        <f t="shared" ref="D192" si="37">D193+D194+D195+D196+D197+D198</f>
        <v>1157276.82</v>
      </c>
      <c r="E192" s="66">
        <f>E193+E194+E195+E196+E197+E198</f>
        <v>2164270</v>
      </c>
    </row>
    <row r="193" spans="1:5" x14ac:dyDescent="0.25">
      <c r="A193" s="171">
        <v>3111</v>
      </c>
      <c r="B193" s="45" t="s">
        <v>89</v>
      </c>
      <c r="C193" s="63">
        <v>1011768.83</v>
      </c>
      <c r="D193" s="207">
        <v>936867.76</v>
      </c>
      <c r="E193" s="207">
        <v>1764330</v>
      </c>
    </row>
    <row r="194" spans="1:5" x14ac:dyDescent="0.25">
      <c r="A194" s="171">
        <v>3113</v>
      </c>
      <c r="B194" s="45" t="s">
        <v>90</v>
      </c>
      <c r="C194" s="63">
        <v>29496.02</v>
      </c>
      <c r="D194" s="207">
        <v>19819.61</v>
      </c>
      <c r="E194" s="207">
        <v>36000</v>
      </c>
    </row>
    <row r="195" spans="1:5" x14ac:dyDescent="0.25">
      <c r="A195" s="171">
        <v>3114</v>
      </c>
      <c r="B195" s="45" t="s">
        <v>126</v>
      </c>
      <c r="C195" s="63">
        <v>3931.39</v>
      </c>
      <c r="D195" s="207">
        <v>4000</v>
      </c>
      <c r="E195" s="207">
        <v>5240</v>
      </c>
    </row>
    <row r="196" spans="1:5" x14ac:dyDescent="0.25">
      <c r="A196" s="171">
        <v>3121</v>
      </c>
      <c r="B196" s="45" t="s">
        <v>91</v>
      </c>
      <c r="C196" s="63">
        <v>49067.33</v>
      </c>
      <c r="D196" s="207">
        <v>40254.769999999997</v>
      </c>
      <c r="E196" s="207">
        <v>56000</v>
      </c>
    </row>
    <row r="197" spans="1:5" ht="25.5" x14ac:dyDescent="0.25">
      <c r="A197" s="171">
        <v>3132</v>
      </c>
      <c r="B197" s="45" t="s">
        <v>92</v>
      </c>
      <c r="C197" s="63">
        <v>170156.45</v>
      </c>
      <c r="D197" s="207">
        <v>156334.68</v>
      </c>
      <c r="E197" s="207">
        <v>302600</v>
      </c>
    </row>
    <row r="198" spans="1:5" ht="25.5" x14ac:dyDescent="0.25">
      <c r="A198" s="171">
        <v>3133</v>
      </c>
      <c r="B198" s="150" t="s">
        <v>192</v>
      </c>
      <c r="C198" s="63">
        <v>109.43</v>
      </c>
      <c r="D198" s="208"/>
      <c r="E198" s="208">
        <v>100</v>
      </c>
    </row>
    <row r="199" spans="1:5" ht="25.5" customHeight="1" x14ac:dyDescent="0.25">
      <c r="A199" s="170">
        <v>32</v>
      </c>
      <c r="B199" s="50" t="s">
        <v>33</v>
      </c>
      <c r="C199" s="66">
        <f>C200+C201+C202+C203</f>
        <v>55392.240000000005</v>
      </c>
      <c r="D199" s="66">
        <f t="shared" ref="D199:E199" si="38">D200+D201+D202+D203</f>
        <v>49439.240000000005</v>
      </c>
      <c r="E199" s="66">
        <f t="shared" si="38"/>
        <v>53795.02</v>
      </c>
    </row>
    <row r="200" spans="1:5" x14ac:dyDescent="0.25">
      <c r="A200" s="171">
        <v>3212</v>
      </c>
      <c r="B200" s="45" t="s">
        <v>93</v>
      </c>
      <c r="C200" s="63">
        <v>46209.43</v>
      </c>
      <c r="D200" s="207">
        <v>46452.98</v>
      </c>
      <c r="E200" s="207">
        <v>49900</v>
      </c>
    </row>
    <row r="201" spans="1:5" x14ac:dyDescent="0.25">
      <c r="A201" s="171">
        <v>3236</v>
      </c>
      <c r="B201" s="45" t="s">
        <v>112</v>
      </c>
      <c r="C201" s="63">
        <v>2728.12</v>
      </c>
      <c r="D201" s="207">
        <v>0</v>
      </c>
      <c r="E201" s="207"/>
    </row>
    <row r="202" spans="1:5" ht="25.5" x14ac:dyDescent="0.25">
      <c r="A202" s="171">
        <v>3295</v>
      </c>
      <c r="B202" s="45" t="s">
        <v>127</v>
      </c>
      <c r="C202" s="63">
        <v>2963.04</v>
      </c>
      <c r="D202" s="207">
        <v>2986.26</v>
      </c>
      <c r="E202" s="207">
        <v>3360</v>
      </c>
    </row>
    <row r="203" spans="1:5" x14ac:dyDescent="0.25">
      <c r="A203" s="73">
        <v>3296</v>
      </c>
      <c r="B203" s="60" t="s">
        <v>193</v>
      </c>
      <c r="C203" s="155">
        <v>3491.65</v>
      </c>
      <c r="D203" s="210"/>
      <c r="E203" s="211">
        <v>535.02</v>
      </c>
    </row>
    <row r="204" spans="1:5" x14ac:dyDescent="0.25">
      <c r="A204" s="170">
        <v>34</v>
      </c>
      <c r="B204" s="50" t="s">
        <v>51</v>
      </c>
      <c r="C204" s="66">
        <f>C205</f>
        <v>2659.14</v>
      </c>
      <c r="D204" s="66">
        <f t="shared" ref="D204:E204" si="39">D205</f>
        <v>3000</v>
      </c>
      <c r="E204" s="66">
        <f t="shared" si="39"/>
        <v>170</v>
      </c>
    </row>
    <row r="205" spans="1:5" x14ac:dyDescent="0.25">
      <c r="A205" s="171">
        <v>3433</v>
      </c>
      <c r="B205" s="45" t="s">
        <v>125</v>
      </c>
      <c r="C205" s="63">
        <v>2659.14</v>
      </c>
      <c r="D205" s="207">
        <v>3000</v>
      </c>
      <c r="E205" s="207">
        <v>170</v>
      </c>
    </row>
    <row r="206" spans="1:5" x14ac:dyDescent="0.25">
      <c r="A206" s="170">
        <v>37</v>
      </c>
      <c r="B206" s="50" t="s">
        <v>52</v>
      </c>
      <c r="C206" s="66">
        <f>C207</f>
        <v>180.61</v>
      </c>
      <c r="D206" s="66">
        <f t="shared" ref="D206:E206" si="40">D207</f>
        <v>172.81</v>
      </c>
      <c r="E206" s="66">
        <f t="shared" si="40"/>
        <v>215</v>
      </c>
    </row>
    <row r="207" spans="1:5" x14ac:dyDescent="0.25">
      <c r="A207" s="171">
        <v>3722</v>
      </c>
      <c r="B207" s="45" t="s">
        <v>121</v>
      </c>
      <c r="C207" s="63">
        <v>180.61</v>
      </c>
      <c r="D207" s="207">
        <v>172.81</v>
      </c>
      <c r="E207" s="207">
        <v>215</v>
      </c>
    </row>
    <row r="208" spans="1:5" ht="33.75" customHeight="1" x14ac:dyDescent="0.25">
      <c r="A208" s="166" t="s">
        <v>76</v>
      </c>
      <c r="B208" s="43" t="s">
        <v>57</v>
      </c>
      <c r="C208" s="74">
        <f>C210</f>
        <v>0</v>
      </c>
      <c r="D208" s="74">
        <f t="shared" ref="D208" si="41">D210</f>
        <v>263.45</v>
      </c>
      <c r="E208" s="74">
        <f>E210</f>
        <v>260</v>
      </c>
    </row>
    <row r="209" spans="1:5" ht="15" customHeight="1" x14ac:dyDescent="0.25">
      <c r="A209" s="167" t="s">
        <v>72</v>
      </c>
      <c r="B209" s="42" t="s">
        <v>73</v>
      </c>
      <c r="C209" s="10"/>
      <c r="D209" s="11"/>
      <c r="E209" s="11"/>
    </row>
    <row r="210" spans="1:5" x14ac:dyDescent="0.25">
      <c r="A210" s="170">
        <v>32</v>
      </c>
      <c r="B210" s="50" t="s">
        <v>33</v>
      </c>
      <c r="C210" s="66">
        <f>C211+C212</f>
        <v>0</v>
      </c>
      <c r="D210" s="66">
        <f t="shared" ref="D210:E210" si="42">D211+D212</f>
        <v>263.45</v>
      </c>
      <c r="E210" s="66">
        <f t="shared" si="42"/>
        <v>260</v>
      </c>
    </row>
    <row r="211" spans="1:5" x14ac:dyDescent="0.25">
      <c r="A211" s="171">
        <v>3237</v>
      </c>
      <c r="B211" s="45" t="s">
        <v>122</v>
      </c>
      <c r="C211" s="63"/>
      <c r="D211" s="207">
        <v>163.44999999999999</v>
      </c>
      <c r="E211" s="207">
        <v>160</v>
      </c>
    </row>
    <row r="212" spans="1:5" ht="25.5" x14ac:dyDescent="0.25">
      <c r="A212" s="171">
        <v>3299</v>
      </c>
      <c r="B212" s="164" t="s">
        <v>119</v>
      </c>
      <c r="C212" s="63"/>
      <c r="D212" s="207">
        <v>100</v>
      </c>
      <c r="E212" s="207">
        <v>100</v>
      </c>
    </row>
    <row r="213" spans="1:5" ht="26.25" customHeight="1" x14ac:dyDescent="0.25">
      <c r="A213" s="166" t="s">
        <v>56</v>
      </c>
      <c r="B213" s="43" t="s">
        <v>60</v>
      </c>
      <c r="C213" s="74">
        <f>C215</f>
        <v>2638.77</v>
      </c>
      <c r="D213" s="74">
        <f t="shared" ref="D213:E213" si="43">D215</f>
        <v>1990.84</v>
      </c>
      <c r="E213" s="74">
        <f t="shared" si="43"/>
        <v>2500</v>
      </c>
    </row>
    <row r="214" spans="1:5" ht="15" customHeight="1" x14ac:dyDescent="0.25">
      <c r="A214" s="167" t="s">
        <v>72</v>
      </c>
      <c r="B214" s="42" t="s">
        <v>73</v>
      </c>
      <c r="C214" s="10"/>
      <c r="D214" s="11"/>
      <c r="E214" s="11"/>
    </row>
    <row r="215" spans="1:5" x14ac:dyDescent="0.25">
      <c r="A215" s="170">
        <v>32</v>
      </c>
      <c r="B215" s="50" t="s">
        <v>33</v>
      </c>
      <c r="C215" s="66">
        <f>C217+C216</f>
        <v>2638.77</v>
      </c>
      <c r="D215" s="66">
        <f t="shared" ref="D215:E215" si="44">D217+D216</f>
        <v>1990.84</v>
      </c>
      <c r="E215" s="66">
        <f t="shared" si="44"/>
        <v>2500</v>
      </c>
    </row>
    <row r="216" spans="1:5" x14ac:dyDescent="0.25">
      <c r="A216" s="171">
        <v>3223</v>
      </c>
      <c r="B216" s="150" t="s">
        <v>107</v>
      </c>
      <c r="C216" s="63">
        <v>343.23</v>
      </c>
      <c r="D216" s="208"/>
      <c r="E216" s="208">
        <v>200</v>
      </c>
    </row>
    <row r="217" spans="1:5" ht="25.5" x14ac:dyDescent="0.25">
      <c r="A217" s="171">
        <v>3299</v>
      </c>
      <c r="B217" s="45" t="s">
        <v>119</v>
      </c>
      <c r="C217" s="63">
        <v>2295.54</v>
      </c>
      <c r="D217" s="207">
        <v>1990.84</v>
      </c>
      <c r="E217" s="207">
        <v>2300</v>
      </c>
    </row>
    <row r="218" spans="1:5" ht="24" customHeight="1" x14ac:dyDescent="0.25">
      <c r="A218" s="166" t="s">
        <v>59</v>
      </c>
      <c r="B218" s="43" t="s">
        <v>77</v>
      </c>
      <c r="C218" s="74">
        <f>C220+C223+C238+C233</f>
        <v>79995.070000000007</v>
      </c>
      <c r="D218" s="74">
        <f>D220+D223+D238</f>
        <v>74020.78</v>
      </c>
      <c r="E218" s="74">
        <f>E220+E223</f>
        <v>0</v>
      </c>
    </row>
    <row r="219" spans="1:5" ht="15" customHeight="1" x14ac:dyDescent="0.25">
      <c r="A219" s="167" t="s">
        <v>78</v>
      </c>
      <c r="B219" s="44" t="s">
        <v>79</v>
      </c>
      <c r="C219" s="10"/>
      <c r="D219" s="11"/>
      <c r="E219" s="11"/>
    </row>
    <row r="220" spans="1:5" x14ac:dyDescent="0.25">
      <c r="A220" s="170">
        <v>32</v>
      </c>
      <c r="B220" s="50" t="s">
        <v>33</v>
      </c>
      <c r="C220" s="66">
        <f>C221</f>
        <v>0</v>
      </c>
      <c r="D220" s="66">
        <f t="shared" ref="D220:E220" si="45">D221</f>
        <v>920.78</v>
      </c>
      <c r="E220" s="66">
        <f t="shared" si="45"/>
        <v>0</v>
      </c>
    </row>
    <row r="221" spans="1:5" x14ac:dyDescent="0.25">
      <c r="A221" s="171">
        <v>3222</v>
      </c>
      <c r="B221" s="45" t="s">
        <v>80</v>
      </c>
      <c r="C221" s="63"/>
      <c r="D221" s="207">
        <v>920.78</v>
      </c>
      <c r="E221" s="65">
        <v>0</v>
      </c>
    </row>
    <row r="222" spans="1:5" ht="15" customHeight="1" x14ac:dyDescent="0.25">
      <c r="A222" s="167" t="s">
        <v>70</v>
      </c>
      <c r="B222" s="44" t="s">
        <v>71</v>
      </c>
      <c r="C222" s="10"/>
      <c r="D222" s="11"/>
      <c r="E222" s="11"/>
    </row>
    <row r="223" spans="1:5" x14ac:dyDescent="0.25">
      <c r="A223" s="53">
        <v>32</v>
      </c>
      <c r="B223" s="50" t="s">
        <v>33</v>
      </c>
      <c r="C223" s="66">
        <f>C225+C226+C227+C228+C230+C224+C229+C231+C232</f>
        <v>79741.37000000001</v>
      </c>
      <c r="D223" s="66">
        <f t="shared" ref="D223:E223" si="46">D225+D226+D227+D228+D230+D237</f>
        <v>73100</v>
      </c>
      <c r="E223" s="66">
        <f t="shared" si="46"/>
        <v>0</v>
      </c>
    </row>
    <row r="224" spans="1:5" x14ac:dyDescent="0.25">
      <c r="A224" s="167">
        <v>3213</v>
      </c>
      <c r="B224" s="150" t="s">
        <v>194</v>
      </c>
      <c r="C224" s="63">
        <v>73</v>
      </c>
      <c r="D224" s="63"/>
      <c r="E224" s="63"/>
    </row>
    <row r="225" spans="1:5" x14ac:dyDescent="0.25">
      <c r="A225" s="171">
        <v>3221</v>
      </c>
      <c r="B225" s="45" t="s">
        <v>81</v>
      </c>
      <c r="C225" s="63">
        <v>678.9</v>
      </c>
      <c r="D225" s="207">
        <v>1100</v>
      </c>
      <c r="E225" s="65"/>
    </row>
    <row r="226" spans="1:5" ht="15" customHeight="1" x14ac:dyDescent="0.25">
      <c r="A226" s="171">
        <v>3222</v>
      </c>
      <c r="B226" s="45" t="s">
        <v>80</v>
      </c>
      <c r="C226" s="63">
        <v>76887.710000000006</v>
      </c>
      <c r="D226" s="207">
        <v>70000</v>
      </c>
      <c r="E226" s="65"/>
    </row>
    <row r="227" spans="1:5" ht="25.5" x14ac:dyDescent="0.25">
      <c r="A227" s="171">
        <v>3224</v>
      </c>
      <c r="B227" s="45" t="s">
        <v>82</v>
      </c>
      <c r="C227" s="63">
        <v>0</v>
      </c>
      <c r="D227" s="207">
        <v>500</v>
      </c>
      <c r="E227" s="65"/>
    </row>
    <row r="228" spans="1:5" x14ac:dyDescent="0.25">
      <c r="A228" s="171">
        <v>3225</v>
      </c>
      <c r="B228" s="45" t="s">
        <v>84</v>
      </c>
      <c r="C228" s="63">
        <v>413.85</v>
      </c>
      <c r="D228" s="207">
        <v>500</v>
      </c>
      <c r="E228" s="65"/>
    </row>
    <row r="229" spans="1:5" x14ac:dyDescent="0.25">
      <c r="A229" s="171">
        <v>3231</v>
      </c>
      <c r="B229" s="150" t="s">
        <v>195</v>
      </c>
      <c r="C229" s="63">
        <v>24.89</v>
      </c>
      <c r="D229" s="207"/>
      <c r="E229" s="65"/>
    </row>
    <row r="230" spans="1:5" ht="25.5" x14ac:dyDescent="0.25">
      <c r="A230" s="171">
        <v>3232</v>
      </c>
      <c r="B230" s="45" t="s">
        <v>85</v>
      </c>
      <c r="C230" s="63">
        <v>489.75</v>
      </c>
      <c r="D230" s="207">
        <v>1000</v>
      </c>
      <c r="E230" s="65"/>
    </row>
    <row r="231" spans="1:5" x14ac:dyDescent="0.25">
      <c r="A231" s="171">
        <v>3236</v>
      </c>
      <c r="B231" s="150" t="s">
        <v>112</v>
      </c>
      <c r="C231" s="63">
        <v>466.52</v>
      </c>
      <c r="D231" s="207"/>
      <c r="E231" s="65"/>
    </row>
    <row r="232" spans="1:5" ht="14.25" customHeight="1" x14ac:dyDescent="0.25">
      <c r="A232" s="171">
        <v>3239</v>
      </c>
      <c r="B232" s="150" t="s">
        <v>114</v>
      </c>
      <c r="C232" s="63">
        <v>706.75</v>
      </c>
      <c r="D232" s="65"/>
      <c r="E232" s="65"/>
    </row>
    <row r="233" spans="1:5" ht="25.5" x14ac:dyDescent="0.25">
      <c r="A233" s="156">
        <v>4</v>
      </c>
      <c r="B233" s="51" t="s">
        <v>22</v>
      </c>
      <c r="C233" s="120">
        <f>C234</f>
        <v>253.7</v>
      </c>
      <c r="D233" s="120">
        <f t="shared" ref="D233:E233" si="47">D234</f>
        <v>0</v>
      </c>
      <c r="E233" s="120">
        <f t="shared" si="47"/>
        <v>0</v>
      </c>
    </row>
    <row r="234" spans="1:5" x14ac:dyDescent="0.25">
      <c r="A234" s="170">
        <v>42</v>
      </c>
      <c r="B234" s="151" t="s">
        <v>184</v>
      </c>
      <c r="C234" s="66">
        <f>C235</f>
        <v>253.7</v>
      </c>
      <c r="D234" s="66">
        <f t="shared" ref="D234:E234" si="48">D235</f>
        <v>0</v>
      </c>
      <c r="E234" s="66">
        <f t="shared" si="48"/>
        <v>0</v>
      </c>
    </row>
    <row r="235" spans="1:5" x14ac:dyDescent="0.25">
      <c r="A235" s="171">
        <v>4227</v>
      </c>
      <c r="B235" s="150" t="s">
        <v>200</v>
      </c>
      <c r="C235" s="63">
        <v>253.7</v>
      </c>
      <c r="D235" s="65"/>
      <c r="E235" s="65"/>
    </row>
    <row r="236" spans="1:5" ht="25.5" x14ac:dyDescent="0.25">
      <c r="A236" s="181" t="s">
        <v>197</v>
      </c>
      <c r="B236" s="182" t="s">
        <v>243</v>
      </c>
      <c r="C236" s="74"/>
      <c r="D236" s="74"/>
      <c r="E236" s="74">
        <f>E238</f>
        <v>110000</v>
      </c>
    </row>
    <row r="237" spans="1:5" ht="15" customHeight="1" x14ac:dyDescent="0.25">
      <c r="A237" s="167" t="s">
        <v>241</v>
      </c>
      <c r="B237" s="44" t="s">
        <v>242</v>
      </c>
      <c r="C237" s="10"/>
      <c r="D237" s="11"/>
      <c r="E237" s="11"/>
    </row>
    <row r="238" spans="1:5" x14ac:dyDescent="0.25">
      <c r="A238" s="170">
        <v>32</v>
      </c>
      <c r="B238" s="50" t="s">
        <v>33</v>
      </c>
      <c r="C238" s="66">
        <f>C239</f>
        <v>0</v>
      </c>
      <c r="D238" s="66">
        <f t="shared" ref="D238:E238" si="49">D239</f>
        <v>0</v>
      </c>
      <c r="E238" s="66">
        <f t="shared" si="49"/>
        <v>110000</v>
      </c>
    </row>
    <row r="239" spans="1:5" x14ac:dyDescent="0.25">
      <c r="A239" s="171">
        <v>3222</v>
      </c>
      <c r="B239" s="45" t="s">
        <v>80</v>
      </c>
      <c r="C239" s="63"/>
      <c r="D239" s="65"/>
      <c r="E239" s="207">
        <v>110000</v>
      </c>
    </row>
    <row r="240" spans="1:5" ht="25.5" customHeight="1" x14ac:dyDescent="0.25">
      <c r="A240" s="166" t="s">
        <v>88</v>
      </c>
      <c r="B240" s="43" t="s">
        <v>87</v>
      </c>
      <c r="C240" s="74">
        <f>C242+C247</f>
        <v>46175.48</v>
      </c>
      <c r="D240" s="74">
        <f t="shared" ref="D240" si="50">D242+D247</f>
        <v>54790</v>
      </c>
      <c r="E240" s="74">
        <f>E242+E247+E256+E251+E262</f>
        <v>129170</v>
      </c>
    </row>
    <row r="241" spans="1:5" ht="15" customHeight="1" x14ac:dyDescent="0.25">
      <c r="A241" s="167" t="s">
        <v>86</v>
      </c>
      <c r="B241" s="44" t="s">
        <v>73</v>
      </c>
      <c r="C241" s="10"/>
      <c r="D241" s="11"/>
      <c r="E241" s="11"/>
    </row>
    <row r="242" spans="1:5" x14ac:dyDescent="0.25">
      <c r="A242" s="170">
        <v>31</v>
      </c>
      <c r="B242" s="50" t="s">
        <v>21</v>
      </c>
      <c r="C242" s="66">
        <f>C243+C244+C245+C246</f>
        <v>43721.840000000004</v>
      </c>
      <c r="D242" s="66">
        <f t="shared" ref="D242:E242" si="51">D243+D244+D245+D246</f>
        <v>52090</v>
      </c>
      <c r="E242" s="66">
        <f t="shared" si="51"/>
        <v>82004</v>
      </c>
    </row>
    <row r="243" spans="1:5" x14ac:dyDescent="0.25">
      <c r="A243" s="171">
        <v>3111</v>
      </c>
      <c r="B243" s="45" t="s">
        <v>89</v>
      </c>
      <c r="C243" s="63">
        <v>37688.54</v>
      </c>
      <c r="D243" s="207">
        <v>47500</v>
      </c>
      <c r="E243" s="207">
        <v>70104</v>
      </c>
    </row>
    <row r="244" spans="1:5" ht="15" customHeight="1" x14ac:dyDescent="0.25">
      <c r="A244" s="171">
        <v>3113</v>
      </c>
      <c r="B244" s="45" t="s">
        <v>90</v>
      </c>
      <c r="C244" s="63">
        <v>1176.3499999999999</v>
      </c>
      <c r="D244" s="207">
        <v>550</v>
      </c>
      <c r="E244" s="207">
        <v>2000</v>
      </c>
    </row>
    <row r="245" spans="1:5" x14ac:dyDescent="0.25">
      <c r="A245" s="171">
        <v>3121</v>
      </c>
      <c r="B245" s="45" t="s">
        <v>91</v>
      </c>
      <c r="C245" s="63">
        <v>1394.05</v>
      </c>
      <c r="D245" s="207">
        <v>1840</v>
      </c>
      <c r="E245" s="207">
        <v>3000</v>
      </c>
    </row>
    <row r="246" spans="1:5" ht="25.5" x14ac:dyDescent="0.25">
      <c r="A246" s="171">
        <v>3132</v>
      </c>
      <c r="B246" s="45" t="s">
        <v>92</v>
      </c>
      <c r="C246" s="63">
        <v>3462.9</v>
      </c>
      <c r="D246" s="207">
        <v>2200</v>
      </c>
      <c r="E246" s="207">
        <v>6900</v>
      </c>
    </row>
    <row r="247" spans="1:5" x14ac:dyDescent="0.25">
      <c r="A247" s="170">
        <v>32</v>
      </c>
      <c r="B247" s="50" t="s">
        <v>33</v>
      </c>
      <c r="C247" s="66">
        <f>C248+C249+C250</f>
        <v>2453.64</v>
      </c>
      <c r="D247" s="66">
        <f t="shared" ref="D247" si="52">D248+D249+D250</f>
        <v>2700</v>
      </c>
      <c r="E247" s="66">
        <f>E248+E249+E250</f>
        <v>4500</v>
      </c>
    </row>
    <row r="248" spans="1:5" x14ac:dyDescent="0.25">
      <c r="A248" s="171">
        <v>3212</v>
      </c>
      <c r="B248" s="45" t="s">
        <v>93</v>
      </c>
      <c r="C248" s="63">
        <v>2453.64</v>
      </c>
      <c r="D248" s="207">
        <v>2600</v>
      </c>
      <c r="E248" s="207">
        <v>4500</v>
      </c>
    </row>
    <row r="249" spans="1:5" x14ac:dyDescent="0.25">
      <c r="A249" s="171">
        <v>3225</v>
      </c>
      <c r="B249" s="45" t="s">
        <v>84</v>
      </c>
      <c r="C249" s="63"/>
      <c r="D249" s="207">
        <v>100</v>
      </c>
      <c r="E249" s="207">
        <v>0</v>
      </c>
    </row>
    <row r="250" spans="1:5" ht="15" customHeight="1" x14ac:dyDescent="0.25">
      <c r="A250" s="167" t="s">
        <v>70</v>
      </c>
      <c r="B250" s="160" t="s">
        <v>71</v>
      </c>
      <c r="C250" s="63"/>
      <c r="D250" s="207"/>
      <c r="E250" s="207"/>
    </row>
    <row r="251" spans="1:5" x14ac:dyDescent="0.25">
      <c r="A251" s="170">
        <v>31</v>
      </c>
      <c r="B251" s="163" t="s">
        <v>21</v>
      </c>
      <c r="C251" s="66">
        <f>C252+C253+C254+C255</f>
        <v>0</v>
      </c>
      <c r="D251" s="66">
        <f t="shared" ref="D251:E251" si="53">D252+D253+D254+D255</f>
        <v>0</v>
      </c>
      <c r="E251" s="66">
        <f t="shared" si="53"/>
        <v>1606</v>
      </c>
    </row>
    <row r="252" spans="1:5" x14ac:dyDescent="0.25">
      <c r="A252" s="171">
        <v>3111</v>
      </c>
      <c r="B252" s="164" t="s">
        <v>89</v>
      </c>
      <c r="C252" s="63"/>
      <c r="D252" s="208"/>
      <c r="E252" s="208">
        <v>1366</v>
      </c>
    </row>
    <row r="253" spans="1:5" x14ac:dyDescent="0.25">
      <c r="A253" s="171">
        <v>3113</v>
      </c>
      <c r="B253" s="164" t="s">
        <v>90</v>
      </c>
      <c r="C253" s="63"/>
      <c r="D253" s="208"/>
      <c r="E253" s="208">
        <v>50</v>
      </c>
    </row>
    <row r="254" spans="1:5" x14ac:dyDescent="0.25">
      <c r="A254" s="171">
        <v>3121</v>
      </c>
      <c r="B254" s="164" t="s">
        <v>91</v>
      </c>
      <c r="C254" s="63"/>
      <c r="D254" s="208"/>
      <c r="E254" s="208">
        <v>40</v>
      </c>
    </row>
    <row r="255" spans="1:5" ht="25.5" x14ac:dyDescent="0.25">
      <c r="A255" s="171">
        <v>3132</v>
      </c>
      <c r="B255" s="164" t="s">
        <v>92</v>
      </c>
      <c r="C255" s="63"/>
      <c r="D255" s="208"/>
      <c r="E255" s="208">
        <v>150</v>
      </c>
    </row>
    <row r="256" spans="1:5" x14ac:dyDescent="0.25">
      <c r="A256" s="53">
        <v>32</v>
      </c>
      <c r="B256" s="161" t="s">
        <v>33</v>
      </c>
      <c r="C256" s="66"/>
      <c r="D256" s="66"/>
      <c r="E256" s="66">
        <f>E258+E259+E260+E257</f>
        <v>40040</v>
      </c>
    </row>
    <row r="257" spans="1:5" x14ac:dyDescent="0.25">
      <c r="A257" s="167">
        <v>3212</v>
      </c>
      <c r="B257" s="164" t="s">
        <v>93</v>
      </c>
      <c r="C257" s="63"/>
      <c r="D257" s="208"/>
      <c r="E257" s="208">
        <v>110</v>
      </c>
    </row>
    <row r="258" spans="1:5" x14ac:dyDescent="0.25">
      <c r="A258" s="167">
        <v>3224</v>
      </c>
      <c r="B258" s="164" t="s">
        <v>80</v>
      </c>
      <c r="C258" s="63"/>
      <c r="D258" s="208"/>
      <c r="E258" s="208">
        <v>35000</v>
      </c>
    </row>
    <row r="259" spans="1:5" x14ac:dyDescent="0.25">
      <c r="A259" s="167">
        <v>3225</v>
      </c>
      <c r="B259" s="164" t="s">
        <v>208</v>
      </c>
      <c r="C259" s="63"/>
      <c r="D259" s="208"/>
      <c r="E259" s="208">
        <v>2930</v>
      </c>
    </row>
    <row r="260" spans="1:5" x14ac:dyDescent="0.25">
      <c r="A260" s="167">
        <v>3221</v>
      </c>
      <c r="B260" s="164" t="s">
        <v>81</v>
      </c>
      <c r="C260" s="63"/>
      <c r="D260" s="208"/>
      <c r="E260" s="208">
        <v>2000</v>
      </c>
    </row>
    <row r="261" spans="1:5" ht="24" x14ac:dyDescent="0.25">
      <c r="A261" s="167" t="s">
        <v>78</v>
      </c>
      <c r="B261" s="180" t="s">
        <v>230</v>
      </c>
      <c r="C261" s="63"/>
      <c r="D261" s="63"/>
      <c r="E261" s="63"/>
    </row>
    <row r="262" spans="1:5" ht="14.25" customHeight="1" x14ac:dyDescent="0.25">
      <c r="A262" s="53">
        <v>32</v>
      </c>
      <c r="B262" s="163" t="s">
        <v>33</v>
      </c>
      <c r="C262" s="66"/>
      <c r="D262" s="66"/>
      <c r="E262" s="66">
        <f>E263+E264+E265</f>
        <v>1020</v>
      </c>
    </row>
    <row r="263" spans="1:5" x14ac:dyDescent="0.25">
      <c r="A263" s="167">
        <v>3211</v>
      </c>
      <c r="B263" s="164" t="s">
        <v>81</v>
      </c>
      <c r="C263" s="63"/>
      <c r="D263" s="63"/>
      <c r="E263" s="208">
        <v>70</v>
      </c>
    </row>
    <row r="264" spans="1:5" x14ac:dyDescent="0.25">
      <c r="A264" s="167">
        <v>3231</v>
      </c>
      <c r="B264" s="164" t="s">
        <v>196</v>
      </c>
      <c r="C264" s="63"/>
      <c r="D264" s="63"/>
      <c r="E264" s="208">
        <v>150</v>
      </c>
    </row>
    <row r="265" spans="1:5" ht="25.5" x14ac:dyDescent="0.25">
      <c r="A265" s="167">
        <v>3232</v>
      </c>
      <c r="B265" s="164" t="s">
        <v>85</v>
      </c>
      <c r="C265" s="63"/>
      <c r="D265" s="63"/>
      <c r="E265" s="208">
        <v>800</v>
      </c>
    </row>
    <row r="266" spans="1:5" ht="33" customHeight="1" x14ac:dyDescent="0.25">
      <c r="A266" s="166" t="s">
        <v>94</v>
      </c>
      <c r="B266" s="159" t="s">
        <v>95</v>
      </c>
      <c r="C266" s="74">
        <f>C268+C272+C283</f>
        <v>5615.67</v>
      </c>
      <c r="D266" s="74">
        <f t="shared" ref="D266:E266" si="54">D268+D272+D283</f>
        <v>5782.17</v>
      </c>
      <c r="E266" s="74">
        <f t="shared" si="54"/>
        <v>1005</v>
      </c>
    </row>
    <row r="267" spans="1:5" ht="15" customHeight="1" x14ac:dyDescent="0.25">
      <c r="A267" s="167" t="s">
        <v>68</v>
      </c>
      <c r="B267" s="44" t="s">
        <v>69</v>
      </c>
      <c r="C267" s="10"/>
      <c r="D267" s="11"/>
      <c r="E267" s="11"/>
    </row>
    <row r="268" spans="1:5" ht="25.5" x14ac:dyDescent="0.25">
      <c r="A268" s="170">
        <v>42</v>
      </c>
      <c r="B268" s="50" t="s">
        <v>99</v>
      </c>
      <c r="C268" s="66">
        <f>C269+C270</f>
        <v>67.150000000000006</v>
      </c>
      <c r="D268" s="66">
        <f t="shared" ref="D268:E268" si="55">D269+D270</f>
        <v>398.17</v>
      </c>
      <c r="E268" s="66">
        <f t="shared" si="55"/>
        <v>400</v>
      </c>
    </row>
    <row r="269" spans="1:5" x14ac:dyDescent="0.25">
      <c r="A269" s="171">
        <v>4221</v>
      </c>
      <c r="B269" s="45" t="s">
        <v>96</v>
      </c>
      <c r="C269" s="63"/>
      <c r="D269" s="207">
        <v>0</v>
      </c>
      <c r="E269" s="207">
        <v>0</v>
      </c>
    </row>
    <row r="270" spans="1:5" x14ac:dyDescent="0.25">
      <c r="A270" s="171">
        <v>4241</v>
      </c>
      <c r="B270" s="45" t="s">
        <v>97</v>
      </c>
      <c r="C270" s="63">
        <v>67.150000000000006</v>
      </c>
      <c r="D270" s="207">
        <v>398.17</v>
      </c>
      <c r="E270" s="207">
        <v>400</v>
      </c>
    </row>
    <row r="271" spans="1:5" ht="25.5" customHeight="1" x14ac:dyDescent="0.25">
      <c r="A271" s="167" t="s">
        <v>102</v>
      </c>
      <c r="B271" s="44" t="s">
        <v>98</v>
      </c>
      <c r="C271" s="10"/>
      <c r="D271" s="209"/>
      <c r="E271" s="209"/>
    </row>
    <row r="272" spans="1:5" x14ac:dyDescent="0.25">
      <c r="A272" s="170">
        <v>32</v>
      </c>
      <c r="B272" s="61" t="s">
        <v>33</v>
      </c>
      <c r="C272" s="66">
        <f>C273+C274+C275+C276+C277+C278+C279+C280+C281+C282</f>
        <v>2957.1000000000004</v>
      </c>
      <c r="D272" s="66">
        <f t="shared" ref="D272:E272" si="56">D273+D274+D275+D276+D277+D278+D279+D280+D281+D282</f>
        <v>0</v>
      </c>
      <c r="E272" s="66">
        <f t="shared" si="56"/>
        <v>0</v>
      </c>
    </row>
    <row r="273" spans="1:5" x14ac:dyDescent="0.25">
      <c r="A273" s="171">
        <v>3211</v>
      </c>
      <c r="B273" s="62" t="s">
        <v>104</v>
      </c>
      <c r="C273" s="63">
        <v>1129.4100000000001</v>
      </c>
      <c r="D273" s="208">
        <v>0</v>
      </c>
      <c r="E273" s="208">
        <v>0</v>
      </c>
    </row>
    <row r="274" spans="1:5" x14ac:dyDescent="0.25">
      <c r="A274" s="171">
        <v>3221</v>
      </c>
      <c r="B274" s="62" t="s">
        <v>81</v>
      </c>
      <c r="C274" s="63"/>
      <c r="D274" s="208">
        <v>0</v>
      </c>
      <c r="E274" s="208">
        <v>0</v>
      </c>
    </row>
    <row r="275" spans="1:5" x14ac:dyDescent="0.25">
      <c r="A275" s="171">
        <v>3222</v>
      </c>
      <c r="B275" s="60" t="s">
        <v>80</v>
      </c>
      <c r="C275" s="63"/>
      <c r="D275" s="208">
        <v>0</v>
      </c>
      <c r="E275" s="208">
        <v>0</v>
      </c>
    </row>
    <row r="276" spans="1:5" x14ac:dyDescent="0.25">
      <c r="A276" s="171">
        <v>3231</v>
      </c>
      <c r="B276" s="62" t="s">
        <v>196</v>
      </c>
      <c r="C276" s="63">
        <v>290.33</v>
      </c>
      <c r="D276" s="208">
        <v>0</v>
      </c>
      <c r="E276" s="208">
        <v>0</v>
      </c>
    </row>
    <row r="277" spans="1:5" ht="25.5" x14ac:dyDescent="0.25">
      <c r="A277" s="171">
        <v>3224</v>
      </c>
      <c r="B277" s="62" t="s">
        <v>82</v>
      </c>
      <c r="C277" s="63">
        <v>540.08000000000004</v>
      </c>
      <c r="D277" s="208">
        <v>0</v>
      </c>
      <c r="E277" s="208">
        <v>0</v>
      </c>
    </row>
    <row r="278" spans="1:5" ht="25.5" x14ac:dyDescent="0.25">
      <c r="A278" s="171">
        <v>3232</v>
      </c>
      <c r="B278" s="62" t="s">
        <v>85</v>
      </c>
      <c r="C278" s="63">
        <v>997.28</v>
      </c>
      <c r="D278" s="208">
        <v>0</v>
      </c>
      <c r="E278" s="208">
        <v>0</v>
      </c>
    </row>
    <row r="279" spans="1:5" x14ac:dyDescent="0.25">
      <c r="A279" s="171">
        <v>3234</v>
      </c>
      <c r="B279" s="62" t="s">
        <v>111</v>
      </c>
      <c r="C279" s="63"/>
      <c r="D279" s="208">
        <v>0</v>
      </c>
      <c r="E279" s="208">
        <v>0</v>
      </c>
    </row>
    <row r="280" spans="1:5" x14ac:dyDescent="0.25">
      <c r="A280" s="171">
        <v>3238</v>
      </c>
      <c r="B280" s="62" t="s">
        <v>113</v>
      </c>
      <c r="C280" s="63"/>
      <c r="D280" s="208">
        <v>0</v>
      </c>
      <c r="E280" s="208">
        <v>0</v>
      </c>
    </row>
    <row r="281" spans="1:5" x14ac:dyDescent="0.25">
      <c r="A281" s="171">
        <v>3239</v>
      </c>
      <c r="B281" s="62" t="s">
        <v>116</v>
      </c>
      <c r="C281" s="63"/>
      <c r="D281" s="208">
        <v>0</v>
      </c>
      <c r="E281" s="208">
        <v>0</v>
      </c>
    </row>
    <row r="282" spans="1:5" x14ac:dyDescent="0.25">
      <c r="A282" s="171"/>
      <c r="B282" s="62"/>
      <c r="C282" s="63"/>
      <c r="D282" s="208"/>
      <c r="E282" s="208"/>
    </row>
    <row r="283" spans="1:5" ht="25.5" x14ac:dyDescent="0.25">
      <c r="A283" s="170">
        <v>42</v>
      </c>
      <c r="B283" s="50" t="s">
        <v>44</v>
      </c>
      <c r="C283" s="66">
        <f>C284+C285+C286+C287+C290</f>
        <v>2591.42</v>
      </c>
      <c r="D283" s="66">
        <f>D284+D285+D286+D287+D288+D290</f>
        <v>5384</v>
      </c>
      <c r="E283" s="66">
        <f>E284+E285+E286+E287+E292</f>
        <v>605</v>
      </c>
    </row>
    <row r="284" spans="1:5" x14ac:dyDescent="0.25">
      <c r="A284" s="171">
        <v>4214</v>
      </c>
      <c r="B284" s="45" t="s">
        <v>100</v>
      </c>
      <c r="C284" s="63"/>
      <c r="D284" s="207">
        <v>643.47</v>
      </c>
      <c r="E284" s="207">
        <v>0</v>
      </c>
    </row>
    <row r="285" spans="1:5" x14ac:dyDescent="0.25">
      <c r="A285" s="171">
        <v>4221</v>
      </c>
      <c r="B285" s="45" t="s">
        <v>96</v>
      </c>
      <c r="C285" s="63">
        <v>866.02</v>
      </c>
      <c r="D285" s="207">
        <v>500</v>
      </c>
      <c r="E285" s="207">
        <v>0</v>
      </c>
    </row>
    <row r="286" spans="1:5" x14ac:dyDescent="0.25">
      <c r="A286" s="171">
        <v>4223</v>
      </c>
      <c r="B286" s="45" t="s">
        <v>101</v>
      </c>
      <c r="C286" s="63">
        <v>796.34</v>
      </c>
      <c r="D286" s="207">
        <v>500</v>
      </c>
      <c r="E286" s="207">
        <v>0</v>
      </c>
    </row>
    <row r="287" spans="1:5" x14ac:dyDescent="0.25">
      <c r="A287" s="171">
        <v>4227</v>
      </c>
      <c r="B287" s="79" t="s">
        <v>130</v>
      </c>
      <c r="C287" s="63"/>
      <c r="D287" s="207">
        <v>0</v>
      </c>
      <c r="E287" s="207">
        <v>0</v>
      </c>
    </row>
    <row r="288" spans="1:5" ht="25.5" x14ac:dyDescent="0.25">
      <c r="A288" s="171">
        <v>4263</v>
      </c>
      <c r="B288" s="79" t="s">
        <v>204</v>
      </c>
      <c r="C288" s="63"/>
      <c r="D288" s="208">
        <v>3740.53</v>
      </c>
      <c r="E288" s="208"/>
    </row>
    <row r="289" spans="1:5" ht="15" customHeight="1" x14ac:dyDescent="0.25">
      <c r="A289" s="167" t="s">
        <v>72</v>
      </c>
      <c r="B289" s="149" t="s">
        <v>73</v>
      </c>
      <c r="C289" s="63"/>
      <c r="D289" s="208"/>
      <c r="E289" s="208"/>
    </row>
    <row r="290" spans="1:5" x14ac:dyDescent="0.25">
      <c r="A290" s="73">
        <v>4241</v>
      </c>
      <c r="B290" s="79" t="s">
        <v>97</v>
      </c>
      <c r="C290" s="63">
        <v>929.06</v>
      </c>
      <c r="D290" s="208"/>
      <c r="E290" s="208"/>
    </row>
    <row r="291" spans="1:5" ht="24" x14ac:dyDescent="0.25">
      <c r="A291" s="167" t="s">
        <v>78</v>
      </c>
      <c r="B291" s="180" t="s">
        <v>230</v>
      </c>
      <c r="C291" s="63"/>
      <c r="D291" s="208"/>
      <c r="E291" s="208"/>
    </row>
    <row r="292" spans="1:5" x14ac:dyDescent="0.25">
      <c r="A292" s="79">
        <v>4221</v>
      </c>
      <c r="B292" s="164" t="s">
        <v>96</v>
      </c>
      <c r="C292" s="63"/>
      <c r="D292" s="208"/>
      <c r="E292" s="208">
        <v>605</v>
      </c>
    </row>
    <row r="293" spans="1:5" ht="25.5" customHeight="1" x14ac:dyDescent="0.25">
      <c r="A293" s="166" t="s">
        <v>231</v>
      </c>
      <c r="B293" s="43" t="s">
        <v>155</v>
      </c>
      <c r="C293" s="74">
        <f>C295+C297</f>
        <v>71798.7</v>
      </c>
      <c r="D293" s="74">
        <f t="shared" ref="D293:E293" si="57">D295+D297</f>
        <v>73449.009999999995</v>
      </c>
      <c r="E293" s="74">
        <f t="shared" si="57"/>
        <v>65000</v>
      </c>
    </row>
    <row r="294" spans="1:5" ht="15" customHeight="1" x14ac:dyDescent="0.25">
      <c r="A294" s="167" t="s">
        <v>72</v>
      </c>
      <c r="B294" s="44" t="s">
        <v>73</v>
      </c>
      <c r="C294" s="10"/>
      <c r="D294" s="11"/>
      <c r="E294" s="11"/>
    </row>
    <row r="295" spans="1:5" ht="38.25" x14ac:dyDescent="0.25">
      <c r="A295" s="170">
        <v>37</v>
      </c>
      <c r="B295" s="50" t="s">
        <v>146</v>
      </c>
      <c r="C295" s="66">
        <f>C296</f>
        <v>43703.6</v>
      </c>
      <c r="D295" s="66">
        <f t="shared" ref="D295:E295" si="58">D296</f>
        <v>44250</v>
      </c>
      <c r="E295" s="66">
        <f t="shared" si="58"/>
        <v>35000</v>
      </c>
    </row>
    <row r="296" spans="1:5" x14ac:dyDescent="0.25">
      <c r="A296" s="171">
        <v>3722</v>
      </c>
      <c r="B296" s="45" t="s">
        <v>103</v>
      </c>
      <c r="C296" s="63">
        <v>43703.6</v>
      </c>
      <c r="D296" s="207">
        <v>44250</v>
      </c>
      <c r="E296" s="207">
        <v>35000</v>
      </c>
    </row>
    <row r="297" spans="1:5" ht="25.5" x14ac:dyDescent="0.25">
      <c r="A297" s="170">
        <v>42</v>
      </c>
      <c r="B297" s="50" t="s">
        <v>44</v>
      </c>
      <c r="C297" s="66">
        <f>C298</f>
        <v>28095.1</v>
      </c>
      <c r="D297" s="66">
        <f>D298</f>
        <v>29199.01</v>
      </c>
      <c r="E297" s="66">
        <f t="shared" ref="E297" si="59">E298</f>
        <v>30000</v>
      </c>
    </row>
    <row r="298" spans="1:5" x14ac:dyDescent="0.25">
      <c r="A298" s="80">
        <v>4241</v>
      </c>
      <c r="B298" s="81" t="s">
        <v>97</v>
      </c>
      <c r="C298" s="63">
        <v>28095.1</v>
      </c>
      <c r="D298" s="207">
        <v>29199.01</v>
      </c>
      <c r="E298" s="207">
        <v>30000</v>
      </c>
    </row>
    <row r="299" spans="1:5" ht="25.5" customHeight="1" x14ac:dyDescent="0.25">
      <c r="A299" s="166" t="s">
        <v>168</v>
      </c>
      <c r="B299" s="136" t="s">
        <v>169</v>
      </c>
      <c r="C299" s="74">
        <f>C301</f>
        <v>378.38</v>
      </c>
      <c r="D299" s="74">
        <f t="shared" ref="D299:E299" si="60">D301</f>
        <v>0</v>
      </c>
      <c r="E299" s="74">
        <f t="shared" si="60"/>
        <v>0</v>
      </c>
    </row>
    <row r="300" spans="1:5" ht="15" customHeight="1" x14ac:dyDescent="0.25">
      <c r="A300" s="167" t="s">
        <v>68</v>
      </c>
      <c r="B300" s="137" t="s">
        <v>37</v>
      </c>
      <c r="C300" s="10"/>
      <c r="D300" s="11"/>
      <c r="E300" s="11"/>
    </row>
    <row r="301" spans="1:5" x14ac:dyDescent="0.25">
      <c r="A301" s="170">
        <v>31</v>
      </c>
      <c r="B301" s="139" t="s">
        <v>33</v>
      </c>
      <c r="C301" s="66">
        <f>C302</f>
        <v>378.38</v>
      </c>
      <c r="D301" s="66"/>
      <c r="E301" s="66"/>
    </row>
    <row r="302" spans="1:5" x14ac:dyDescent="0.25">
      <c r="A302" s="171">
        <v>3111</v>
      </c>
      <c r="B302" s="138" t="s">
        <v>89</v>
      </c>
      <c r="C302" s="63">
        <v>378.38</v>
      </c>
      <c r="D302" s="63"/>
      <c r="E302" s="63"/>
    </row>
    <row r="303" spans="1:5" ht="24" customHeight="1" x14ac:dyDescent="0.25">
      <c r="A303" s="166" t="s">
        <v>197</v>
      </c>
      <c r="B303" s="148" t="s">
        <v>198</v>
      </c>
      <c r="C303" s="74">
        <f>C306</f>
        <v>85.05</v>
      </c>
      <c r="D303" s="74">
        <f>D306</f>
        <v>0</v>
      </c>
      <c r="E303" s="74">
        <f>E305</f>
        <v>125</v>
      </c>
    </row>
    <row r="304" spans="1:5" ht="15" customHeight="1" x14ac:dyDescent="0.25">
      <c r="A304" s="167" t="s">
        <v>70</v>
      </c>
      <c r="B304" s="149" t="s">
        <v>71</v>
      </c>
      <c r="C304" s="63"/>
      <c r="D304" s="63"/>
      <c r="E304" s="63"/>
    </row>
    <row r="305" spans="1:5" x14ac:dyDescent="0.25">
      <c r="A305" s="53">
        <v>32</v>
      </c>
      <c r="B305" s="49" t="s">
        <v>33</v>
      </c>
      <c r="C305" s="66"/>
      <c r="D305" s="66"/>
      <c r="E305" s="66">
        <f>E306+E307</f>
        <v>125</v>
      </c>
    </row>
    <row r="306" spans="1:5" x14ac:dyDescent="0.25">
      <c r="A306" s="171">
        <v>3299</v>
      </c>
      <c r="B306" s="150" t="s">
        <v>199</v>
      </c>
      <c r="C306" s="63">
        <v>85.05</v>
      </c>
      <c r="D306" s="63"/>
      <c r="E306" s="208">
        <v>100</v>
      </c>
    </row>
    <row r="307" spans="1:5" x14ac:dyDescent="0.25">
      <c r="A307" s="171">
        <v>3294</v>
      </c>
      <c r="B307" s="138" t="s">
        <v>232</v>
      </c>
      <c r="C307" s="63"/>
      <c r="D307" s="63"/>
      <c r="E307" s="208">
        <v>25</v>
      </c>
    </row>
    <row r="308" spans="1:5" ht="38.25" x14ac:dyDescent="0.25">
      <c r="A308" s="178" t="s">
        <v>246</v>
      </c>
      <c r="B308" s="179" t="s">
        <v>233</v>
      </c>
      <c r="C308" s="129"/>
      <c r="D308" s="129"/>
      <c r="E308" s="74">
        <f>E311</f>
        <v>1230.3499999999999</v>
      </c>
    </row>
    <row r="309" spans="1:5" x14ac:dyDescent="0.25">
      <c r="A309" s="167" t="s">
        <v>247</v>
      </c>
      <c r="B309" s="162" t="s">
        <v>248</v>
      </c>
      <c r="C309" s="63"/>
      <c r="D309" s="63"/>
      <c r="E309" s="63"/>
    </row>
    <row r="310" spans="1:5" x14ac:dyDescent="0.25">
      <c r="A310" s="170">
        <v>38</v>
      </c>
      <c r="B310" s="163"/>
      <c r="C310" s="66"/>
      <c r="D310" s="66"/>
      <c r="E310" s="66">
        <f>E311</f>
        <v>1230.3499999999999</v>
      </c>
    </row>
    <row r="311" spans="1:5" x14ac:dyDescent="0.25">
      <c r="A311" s="171">
        <v>3812</v>
      </c>
      <c r="B311" s="164" t="s">
        <v>234</v>
      </c>
      <c r="C311" s="63"/>
      <c r="D311" s="208">
        <v>1218.01</v>
      </c>
      <c r="E311" s="208">
        <v>1230.3499999999999</v>
      </c>
    </row>
    <row r="312" spans="1:5" ht="15" customHeight="1" x14ac:dyDescent="0.25">
      <c r="A312" s="168" t="s">
        <v>133</v>
      </c>
      <c r="B312" s="82"/>
      <c r="C312" s="83">
        <f>C137+C13+C45+C7</f>
        <v>1703333.2</v>
      </c>
      <c r="D312" s="83">
        <f>D137+D13+D45+D7+D299</f>
        <v>1534071.2500000002</v>
      </c>
      <c r="E312" s="83">
        <f>E137+E13+E45+E7+E299+E308+E236</f>
        <v>2726178.2800000003</v>
      </c>
    </row>
  </sheetData>
  <autoFilter ref="A5:A312"/>
  <mergeCells count="2">
    <mergeCell ref="A1:E1"/>
    <mergeCell ref="A3:E3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F1"/>
    </sheetView>
  </sheetViews>
  <sheetFormatPr defaultRowHeight="15" x14ac:dyDescent="0.25"/>
  <cols>
    <col min="1" max="1" width="25.28515625" customWidth="1"/>
    <col min="2" max="2" width="20.140625" customWidth="1"/>
    <col min="3" max="3" width="20.42578125" customWidth="1"/>
    <col min="4" max="4" width="19.85546875" customWidth="1"/>
    <col min="5" max="5" width="24.7109375" customWidth="1"/>
    <col min="6" max="6" width="26.28515625" customWidth="1"/>
  </cols>
  <sheetData>
    <row r="1" spans="1:6" ht="63.75" customHeight="1" x14ac:dyDescent="0.25">
      <c r="A1" s="183" t="s">
        <v>209</v>
      </c>
      <c r="B1" s="183"/>
      <c r="C1" s="183"/>
      <c r="D1" s="183"/>
      <c r="E1" s="183"/>
      <c r="F1" s="183"/>
    </row>
    <row r="2" spans="1:6" ht="18" x14ac:dyDescent="0.25">
      <c r="A2" s="26"/>
      <c r="B2" s="26"/>
      <c r="C2" s="26"/>
      <c r="D2" s="26"/>
      <c r="E2" s="26"/>
      <c r="F2" s="26"/>
    </row>
    <row r="3" spans="1:6" ht="15.75" x14ac:dyDescent="0.25">
      <c r="A3" s="183" t="s">
        <v>30</v>
      </c>
      <c r="B3" s="183"/>
      <c r="C3" s="183"/>
      <c r="D3" s="183"/>
      <c r="E3" s="183"/>
      <c r="F3" s="183"/>
    </row>
    <row r="4" spans="1:6" ht="18" x14ac:dyDescent="0.25">
      <c r="B4" s="26"/>
      <c r="C4" s="26"/>
      <c r="D4" s="26"/>
      <c r="E4" s="6"/>
      <c r="F4" s="6"/>
    </row>
    <row r="5" spans="1:6" ht="15.75" x14ac:dyDescent="0.25">
      <c r="A5" s="183" t="s">
        <v>12</v>
      </c>
      <c r="B5" s="183"/>
      <c r="C5" s="183"/>
      <c r="D5" s="183"/>
      <c r="E5" s="183"/>
      <c r="F5" s="183"/>
    </row>
    <row r="6" spans="1:6" ht="18" x14ac:dyDescent="0.25">
      <c r="A6" s="26"/>
      <c r="B6" s="26"/>
      <c r="C6" s="26"/>
      <c r="D6" s="26"/>
      <c r="E6" s="6"/>
      <c r="F6" s="6"/>
    </row>
    <row r="7" spans="1:6" ht="15.75" x14ac:dyDescent="0.25">
      <c r="A7" s="183" t="s">
        <v>210</v>
      </c>
      <c r="B7" s="183"/>
      <c r="C7" s="183"/>
      <c r="D7" s="183"/>
      <c r="E7" s="183"/>
      <c r="F7" s="183"/>
    </row>
    <row r="8" spans="1:6" ht="18" x14ac:dyDescent="0.25">
      <c r="A8" s="26"/>
      <c r="B8" s="26"/>
      <c r="C8" s="26"/>
      <c r="D8" s="26"/>
      <c r="E8" s="6"/>
      <c r="F8" s="6"/>
    </row>
    <row r="9" spans="1:6" ht="25.5" x14ac:dyDescent="0.25">
      <c r="A9" s="22" t="s">
        <v>211</v>
      </c>
      <c r="B9" s="21" t="s">
        <v>171</v>
      </c>
      <c r="C9" s="22" t="s">
        <v>179</v>
      </c>
      <c r="D9" s="22" t="s">
        <v>180</v>
      </c>
      <c r="E9" s="22" t="s">
        <v>41</v>
      </c>
      <c r="F9" s="22" t="s">
        <v>181</v>
      </c>
    </row>
    <row r="10" spans="1:6" ht="25.5" x14ac:dyDescent="0.25">
      <c r="A10" s="174" t="s">
        <v>0</v>
      </c>
      <c r="B10" s="175"/>
      <c r="C10" s="176"/>
      <c r="D10" s="176"/>
      <c r="E10" s="176"/>
      <c r="F10" s="176"/>
    </row>
    <row r="11" spans="1:6" x14ac:dyDescent="0.25">
      <c r="A11" s="27" t="s">
        <v>212</v>
      </c>
      <c r="B11" s="176"/>
      <c r="C11" s="176"/>
      <c r="D11" s="176"/>
      <c r="E11" s="176"/>
      <c r="F11" s="176"/>
    </row>
    <row r="12" spans="1:6" x14ac:dyDescent="0.25">
      <c r="A12" s="15" t="s">
        <v>213</v>
      </c>
      <c r="B12" s="11"/>
      <c r="C12" s="11"/>
      <c r="D12" s="11"/>
      <c r="E12" s="11"/>
      <c r="F12" s="11"/>
    </row>
    <row r="13" spans="1:6" x14ac:dyDescent="0.25">
      <c r="A13" s="14" t="s">
        <v>214</v>
      </c>
      <c r="B13" s="11"/>
      <c r="C13" s="11"/>
      <c r="D13" s="11"/>
      <c r="E13" s="11"/>
      <c r="F13" s="11"/>
    </row>
    <row r="14" spans="1:6" ht="51" x14ac:dyDescent="0.25">
      <c r="A14" s="13" t="s">
        <v>215</v>
      </c>
      <c r="B14" s="10"/>
      <c r="C14" s="11"/>
      <c r="D14" s="11"/>
      <c r="E14" s="11"/>
      <c r="F14" s="11"/>
    </row>
    <row r="15" spans="1:6" ht="76.5" x14ac:dyDescent="0.25">
      <c r="A15" s="19" t="s">
        <v>216</v>
      </c>
      <c r="B15" s="10"/>
      <c r="C15" s="11"/>
      <c r="D15" s="11"/>
      <c r="E15" s="11"/>
      <c r="F15" s="11"/>
    </row>
    <row r="16" spans="1:6" x14ac:dyDescent="0.25">
      <c r="A16" s="174" t="s">
        <v>217</v>
      </c>
      <c r="B16" s="10"/>
      <c r="C16" s="11"/>
      <c r="D16" s="11"/>
      <c r="E16" s="11"/>
      <c r="F16" s="12"/>
    </row>
    <row r="17" spans="1:6" x14ac:dyDescent="0.25">
      <c r="A17" s="15" t="s">
        <v>218</v>
      </c>
      <c r="B17" s="10"/>
      <c r="C17" s="11"/>
      <c r="D17" s="11"/>
      <c r="E17" s="11"/>
      <c r="F17" s="12"/>
    </row>
    <row r="20" spans="1:6" ht="15.75" x14ac:dyDescent="0.25">
      <c r="A20" s="183" t="s">
        <v>219</v>
      </c>
      <c r="B20" s="183"/>
      <c r="C20" s="183"/>
      <c r="D20" s="183"/>
      <c r="E20" s="183"/>
      <c r="F20" s="183"/>
    </row>
    <row r="21" spans="1:6" ht="18" x14ac:dyDescent="0.25">
      <c r="A21" s="26"/>
      <c r="B21" s="26"/>
      <c r="C21" s="26"/>
      <c r="D21" s="26"/>
      <c r="E21" s="6"/>
      <c r="F21" s="6"/>
    </row>
    <row r="22" spans="1:6" ht="25.5" x14ac:dyDescent="0.25">
      <c r="A22" s="22" t="s">
        <v>211</v>
      </c>
      <c r="B22" s="21" t="s">
        <v>171</v>
      </c>
      <c r="C22" s="22" t="s">
        <v>179</v>
      </c>
      <c r="D22" s="22" t="s">
        <v>180</v>
      </c>
      <c r="E22" s="22" t="s">
        <v>41</v>
      </c>
      <c r="F22" s="22" t="s">
        <v>181</v>
      </c>
    </row>
    <row r="23" spans="1:6" x14ac:dyDescent="0.25">
      <c r="A23" s="174" t="s">
        <v>3</v>
      </c>
      <c r="B23" s="175"/>
      <c r="C23" s="176"/>
      <c r="D23" s="176"/>
      <c r="E23" s="176"/>
      <c r="F23" s="176"/>
    </row>
    <row r="24" spans="1:6" x14ac:dyDescent="0.25">
      <c r="A24" s="27" t="s">
        <v>212</v>
      </c>
      <c r="B24" s="10"/>
      <c r="C24" s="11"/>
      <c r="D24" s="11"/>
      <c r="E24" s="11"/>
      <c r="F24" s="11"/>
    </row>
    <row r="25" spans="1:6" x14ac:dyDescent="0.25">
      <c r="A25" s="15" t="s">
        <v>213</v>
      </c>
      <c r="B25" s="10"/>
      <c r="C25" s="11"/>
      <c r="D25" s="11"/>
      <c r="E25" s="11"/>
      <c r="F25" s="11"/>
    </row>
    <row r="26" spans="1:6" x14ac:dyDescent="0.25">
      <c r="A26" s="14" t="s">
        <v>214</v>
      </c>
      <c r="B26" s="10"/>
      <c r="C26" s="11"/>
      <c r="D26" s="11"/>
      <c r="E26" s="11"/>
      <c r="F26" s="11"/>
    </row>
    <row r="27" spans="1:6" x14ac:dyDescent="0.25">
      <c r="A27" s="27" t="s">
        <v>220</v>
      </c>
      <c r="B27" s="10"/>
      <c r="C27" s="11"/>
      <c r="D27" s="11"/>
      <c r="E27" s="11"/>
      <c r="F27" s="11"/>
    </row>
    <row r="28" spans="1:6" x14ac:dyDescent="0.25">
      <c r="A28" s="15" t="s">
        <v>221</v>
      </c>
      <c r="B28" s="10"/>
      <c r="C28" s="11"/>
      <c r="D28" s="11"/>
      <c r="E28" s="11"/>
      <c r="F28" s="12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2024-06-04T10:32:37Z</cp:lastPrinted>
  <dcterms:created xsi:type="dcterms:W3CDTF">2022-08-12T12:51:27Z</dcterms:created>
  <dcterms:modified xsi:type="dcterms:W3CDTF">2024-06-04T10:32:39Z</dcterms:modified>
</cp:coreProperties>
</file>